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&amp;I Parish Clerk\OneDrive\PIPC\Minutes\Finance Committee_August 2021 onwards\"/>
    </mc:Choice>
  </mc:AlternateContent>
  <xr:revisionPtr revIDLastSave="0" documentId="8_{3A06205C-B9E2-479A-8BC8-6C318864E791}" xr6:coauthVersionLast="47" xr6:coauthVersionMax="47" xr10:uidLastSave="{00000000-0000-0000-0000-000000000000}"/>
  <bookViews>
    <workbookView xWindow="-108" yWindow="-108" windowWidth="23256" windowHeight="12576" xr2:uid="{00DD622D-C3A0-4116-ABBA-DFB5916C8D93}"/>
  </bookViews>
  <sheets>
    <sheet name="Forecast Loan Comparison Q1" sheetId="1" r:id="rId1"/>
    <sheet name="Sheet1" sheetId="2" r:id="rId2"/>
  </sheets>
  <definedNames>
    <definedName name="_xlnm.Print_Area" localSheetId="0">'Forecast Loan Comparison Q1'!$C$2:$R$165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55" i="1" l="1"/>
  <c r="N160" i="1"/>
  <c r="N159" i="1"/>
  <c r="N161" i="1" s="1"/>
  <c r="N156" i="1"/>
  <c r="N143" i="1"/>
  <c r="N139" i="1"/>
  <c r="N132" i="1"/>
  <c r="N104" i="1"/>
  <c r="N79" i="1"/>
  <c r="N82" i="1" s="1"/>
  <c r="N73" i="1"/>
  <c r="N53" i="1"/>
  <c r="N49" i="1"/>
  <c r="N37" i="1"/>
  <c r="N32" i="1"/>
  <c r="N12" i="1"/>
  <c r="N87" i="1" l="1"/>
  <c r="N106" i="1" s="1"/>
  <c r="N141" i="1" s="1"/>
  <c r="N54" i="1"/>
  <c r="N59" i="1" s="1"/>
  <c r="N107" i="1" l="1"/>
  <c r="N146" i="1"/>
  <c r="N117" i="1"/>
  <c r="N118" i="1" s="1"/>
  <c r="P160" i="1" l="1"/>
  <c r="P159" i="1"/>
  <c r="P161" i="1" s="1"/>
  <c r="P156" i="1"/>
  <c r="P143" i="1"/>
  <c r="P139" i="1"/>
  <c r="P132" i="1"/>
  <c r="P104" i="1"/>
  <c r="P79" i="1"/>
  <c r="P82" i="1" s="1"/>
  <c r="P73" i="1"/>
  <c r="P53" i="1"/>
  <c r="P49" i="1"/>
  <c r="P37" i="1"/>
  <c r="P32" i="1"/>
  <c r="P12" i="1"/>
  <c r="L79" i="1"/>
  <c r="J12" i="1"/>
  <c r="L160" i="1"/>
  <c r="L143" i="1" s="1"/>
  <c r="L159" i="1"/>
  <c r="L156" i="1"/>
  <c r="H146" i="1"/>
  <c r="P54" i="1" l="1"/>
  <c r="P59" i="1" s="1"/>
  <c r="P87" i="1"/>
  <c r="P106" i="1" s="1"/>
  <c r="P141" i="1" s="1"/>
  <c r="L161" i="1"/>
  <c r="P107" i="1" l="1"/>
  <c r="P117" i="1"/>
  <c r="P118" i="1" s="1"/>
  <c r="P146" i="1"/>
  <c r="G85" i="1"/>
  <c r="G84" i="1"/>
  <c r="G82" i="1"/>
  <c r="G73" i="1"/>
  <c r="G53" i="1"/>
  <c r="G49" i="1"/>
  <c r="G37" i="1"/>
  <c r="G32" i="1"/>
  <c r="G12" i="1"/>
  <c r="G87" i="1" l="1"/>
  <c r="L82" i="1" l="1"/>
  <c r="S20" i="1" l="1"/>
  <c r="J49" i="1" l="1"/>
  <c r="J82" i="1"/>
  <c r="L139" i="1" l="1"/>
  <c r="L132" i="1"/>
  <c r="L12" i="1"/>
  <c r="J37" i="1"/>
  <c r="L49" i="1"/>
  <c r="L37" i="1"/>
  <c r="J32" i="1" l="1"/>
  <c r="L32" i="1"/>
  <c r="J53" i="1"/>
  <c r="L53" i="1"/>
  <c r="H104" i="1"/>
  <c r="L104" i="1"/>
  <c r="J104" i="1"/>
  <c r="L73" i="1"/>
  <c r="J73" i="1"/>
  <c r="J87" i="1" l="1"/>
  <c r="J106" i="1" s="1"/>
  <c r="L87" i="1"/>
  <c r="L54" i="1"/>
  <c r="J54" i="1"/>
  <c r="J59" i="1" s="1"/>
  <c r="K53" i="1" l="1"/>
  <c r="K12" i="1"/>
  <c r="L106" i="1"/>
  <c r="K85" i="1"/>
  <c r="K84" i="1"/>
  <c r="K82" i="1"/>
  <c r="K37" i="1"/>
  <c r="K49" i="1"/>
  <c r="K32" i="1"/>
  <c r="K73" i="1"/>
  <c r="L59" i="1"/>
  <c r="L107" i="1" l="1"/>
  <c r="L141" i="1"/>
  <c r="K87" i="1"/>
  <c r="H107" i="1"/>
  <c r="L117" i="1" l="1"/>
  <c r="L146" i="1"/>
  <c r="L118" i="1" l="1"/>
</calcChain>
</file>

<file path=xl/sharedStrings.xml><?xml version="1.0" encoding="utf-8"?>
<sst xmlns="http://schemas.openxmlformats.org/spreadsheetml/2006/main" count="201" uniqueCount="145">
  <si>
    <t>PLAISTOW &amp; IFOLD PARISH COUNCIL</t>
  </si>
  <si>
    <t>APPROVED</t>
  </si>
  <si>
    <t>ACTUAL</t>
  </si>
  <si>
    <t>PROJECTED</t>
  </si>
  <si>
    <t>Ref</t>
  </si>
  <si>
    <t>EXPENDITURE</t>
  </si>
  <si>
    <t>BUDGET</t>
  </si>
  <si>
    <t>FORECAST</t>
  </si>
  <si>
    <t>Clerk's Salary</t>
  </si>
  <si>
    <t>Clerk's Expenses</t>
  </si>
  <si>
    <t>GENERAL ADMINISTRATION</t>
  </si>
  <si>
    <t>Insurances</t>
  </si>
  <si>
    <t>Audit Fees</t>
  </si>
  <si>
    <t>Data Protection Registration</t>
  </si>
  <si>
    <t>Subscriptions</t>
  </si>
  <si>
    <t>Councillor Training/Conferences</t>
  </si>
  <si>
    <t>Councillors Expenses</t>
  </si>
  <si>
    <t>Chairman's Allowance</t>
  </si>
  <si>
    <t>Hire Fees - Kelsey Hall</t>
  </si>
  <si>
    <t>Hire Fees - Winterton Hall</t>
  </si>
  <si>
    <t>Hire Fees - Plaistow Youth Club</t>
  </si>
  <si>
    <t>Bank Charges</t>
  </si>
  <si>
    <t>Accounts Software etc.</t>
  </si>
  <si>
    <t>*</t>
  </si>
  <si>
    <t>Postage</t>
  </si>
  <si>
    <t>Other Expenses</t>
  </si>
  <si>
    <t>GRANTS AND DONATIONS</t>
  </si>
  <si>
    <t>Winterton Hall</t>
  </si>
  <si>
    <t>Kelsey Hall</t>
  </si>
  <si>
    <t>Plaistow PreSchool</t>
  </si>
  <si>
    <t>Little Acorns PreSchool</t>
  </si>
  <si>
    <t>??</t>
  </si>
  <si>
    <t>Billingshurst Community Bus</t>
  </si>
  <si>
    <t xml:space="preserve">Youth Club </t>
  </si>
  <si>
    <t>Kirdford Mothers and Toddlers Group</t>
  </si>
  <si>
    <t>Scouts</t>
  </si>
  <si>
    <t>Home Start</t>
  </si>
  <si>
    <t>IFRA</t>
  </si>
  <si>
    <t>S137 PAYMENTS</t>
  </si>
  <si>
    <t>Friends of Chichester Hospitals</t>
  </si>
  <si>
    <t>First Responders</t>
  </si>
  <si>
    <t>OTHER PAYMENTS</t>
  </si>
  <si>
    <t>Other Payments (Xmas Trees)</t>
  </si>
  <si>
    <t>C/FWD</t>
  </si>
  <si>
    <t>B/FWD</t>
  </si>
  <si>
    <t>VILLAGE MAINTENANCE</t>
  </si>
  <si>
    <t>Grass Cutting</t>
  </si>
  <si>
    <t>Litter Bin Emptying</t>
  </si>
  <si>
    <t>Tennis Court Cleaning</t>
  </si>
  <si>
    <t>Churchyard Maintenance</t>
  </si>
  <si>
    <t>RoSPA Play Area Inspection</t>
  </si>
  <si>
    <t>Playground Repairs &amp; Maintenance</t>
  </si>
  <si>
    <t>Tree Surgery</t>
  </si>
  <si>
    <t>Pavillion Cost &amp; Maintenance</t>
  </si>
  <si>
    <t>TOTAL EXPENDITURE</t>
  </si>
  <si>
    <t>INCOME</t>
  </si>
  <si>
    <t>CIL Payments</t>
  </si>
  <si>
    <t>New Home Bonus</t>
  </si>
  <si>
    <t>Interest Received</t>
  </si>
  <si>
    <t>TOTAL INCOME</t>
  </si>
  <si>
    <t>NET UNDER  /  ( OVERSPEND)</t>
  </si>
  <si>
    <t>RESERVE POSITION</t>
  </si>
  <si>
    <t>RESERVES</t>
  </si>
  <si>
    <t>General Reserve</t>
  </si>
  <si>
    <t>Movement</t>
  </si>
  <si>
    <t>General Reserve Total</t>
  </si>
  <si>
    <t>Election Expenses</t>
  </si>
  <si>
    <t>Community Reserve Fund</t>
  </si>
  <si>
    <t>Neighbourhood Plan</t>
  </si>
  <si>
    <t>Specified Reserve Total</t>
  </si>
  <si>
    <t>Telephone &amp; Internet</t>
  </si>
  <si>
    <t xml:space="preserve">Notice Boards </t>
  </si>
  <si>
    <t>Fr</t>
  </si>
  <si>
    <t xml:space="preserve">Apr to </t>
  </si>
  <si>
    <t>Bus Stop Refurbshment / Maintenance</t>
  </si>
  <si>
    <t xml:space="preserve">SPEND / INCOME </t>
  </si>
  <si>
    <t>C/FWD TO  RESERVES</t>
  </si>
  <si>
    <t>Clerk's Training</t>
  </si>
  <si>
    <t>Publicity and Communications</t>
  </si>
  <si>
    <t>Stationery &amp; Printing</t>
  </si>
  <si>
    <t>Web Site Maintenance &amp; Update</t>
  </si>
  <si>
    <t>The North Singers</t>
  </si>
  <si>
    <t>Winterton Hall - Legal,  Repairs &amp; Maintenance</t>
  </si>
  <si>
    <t>Benches inc. Maintenance</t>
  </si>
  <si>
    <t>???</t>
  </si>
  <si>
    <t>Winter Emergency Committee Allowance</t>
  </si>
  <si>
    <t>PROJECTS</t>
  </si>
  <si>
    <t>Playground Refurbishment</t>
  </si>
  <si>
    <t>Ifold Village Entrance Landscaping</t>
  </si>
  <si>
    <t>Insurance Claims</t>
  </si>
  <si>
    <t xml:space="preserve">Grants </t>
  </si>
  <si>
    <t>Ringfenced Reserves</t>
  </si>
  <si>
    <t>Winterton Hall - Unspecified</t>
  </si>
  <si>
    <t>Following Years Loan Repayment Reserve</t>
  </si>
  <si>
    <t>Specific Project Reserves</t>
  </si>
  <si>
    <t xml:space="preserve">Traffic Calming </t>
  </si>
  <si>
    <t>BUDGET FORECAST 2021/2022</t>
  </si>
  <si>
    <t>STAFF</t>
  </si>
  <si>
    <t>2021/22</t>
  </si>
  <si>
    <t>Parish Council Events (inc. Annual Assembly )</t>
  </si>
  <si>
    <t>Interest on Public Works Loan (PWBL)</t>
  </si>
  <si>
    <t>New Unnamed Project Contingency</t>
  </si>
  <si>
    <t>Crouchlands Development Planning Consultancy</t>
  </si>
  <si>
    <t>PRECEPT</t>
  </si>
  <si>
    <t xml:space="preserve">( For Loan capital refer Loan account below) </t>
  </si>
  <si>
    <t>Neighbourhood Plan Grant</t>
  </si>
  <si>
    <t>Village Maintenenace</t>
  </si>
  <si>
    <t>New Home Bonus (NWB) - 2020/21</t>
  </si>
  <si>
    <t>New Home Bonus (NWB) - 2021/22</t>
  </si>
  <si>
    <t>31.03.2022</t>
  </si>
  <si>
    <t>FUNDED BY PWB LOAN as at 31.03.22</t>
  </si>
  <si>
    <t>(Refer Loan Account below)</t>
  </si>
  <si>
    <t>As at 31.03.2022 INCLUDING LOAN</t>
  </si>
  <si>
    <t xml:space="preserve"> £40K LOAN - 5yrs</t>
  </si>
  <si>
    <t>LOAN LIABILITY ACCOUNT</t>
  </si>
  <si>
    <t>Total Interest on Loan</t>
  </si>
  <si>
    <t>Opening Total Loan inc. Interest (Debt)</t>
  </si>
  <si>
    <t xml:space="preserve">Repayment of Loan Capital to PWLB in 2021/2022  </t>
  </si>
  <si>
    <t>Repayment of interest to PWLB (Expenditure) in 2021/2022</t>
  </si>
  <si>
    <t>Interest Outstanding at 31.03.2022</t>
  </si>
  <si>
    <t>C/F</t>
  </si>
  <si>
    <t>Loan Capital (Debt) at 31.03.2022</t>
  </si>
  <si>
    <t xml:space="preserve">TOTAL LIABILITY AT 31.03.2022 </t>
  </si>
  <si>
    <t>NOTE</t>
  </si>
  <si>
    <t>AS AT 30.06.21</t>
  </si>
  <si>
    <t>As at 31.03.2022 EXCLUDING LOAN</t>
  </si>
  <si>
    <t>31.03.2021</t>
  </si>
  <si>
    <t>AT 31.03.2022</t>
  </si>
  <si>
    <t>FINAL AGREED</t>
  </si>
  <si>
    <t xml:space="preserve"> </t>
  </si>
  <si>
    <t xml:space="preserve"> £50K LOAN - 5yrs</t>
  </si>
  <si>
    <t>ORIGINAL LOAN at 01.9.2021</t>
  </si>
  <si>
    <t>LOAN HAVE BEEN UPDATED TO BEGIN ON 1ST SEPTEMBER 2021</t>
  </si>
  <si>
    <t>INTEREST RATES AS PER PWBL 16.08.2021</t>
  </si>
  <si>
    <t>7 Mths</t>
  </si>
  <si>
    <t xml:space="preserve">4 Yrs 5 Mths to repay </t>
  </si>
  <si>
    <t>£40K LOAN</t>
  </si>
  <si>
    <t>£50K LOAN</t>
  </si>
  <si>
    <t>Ilfold Play Equipment Provision</t>
  </si>
  <si>
    <t>?</t>
  </si>
  <si>
    <t>⎷</t>
  </si>
  <si>
    <t>X</t>
  </si>
  <si>
    <t>✓</t>
  </si>
  <si>
    <t>Extra -</t>
  </si>
  <si>
    <t xml:space="preserve"> Includes additional £15k Ringedfence Provision  in Reserves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</si>
</sst>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);[White]\(#,##0.00\)"/>
    <numFmt numFmtId="165" formatCode="0.0%;\(0.0%\)"/>
    <numFmt numFmtId="166" formatCode="#,##0.00;[Red]#,##0.00"/>
  </numFmts>
  <fonts count="45">
    <font>
      <sz val="11"/>
      <color indexed="8"/>
      <name val="Helvetica Neue"/>
    </font>
    <font>
      <sz val="11"/>
      <color indexed="9"/>
      <name val="Helvetica Neue"/>
      <family val="2"/>
    </font>
    <font>
      <b/>
      <sz val="14"/>
      <name val="Helvetica Neue"/>
      <family val="2"/>
    </font>
    <font>
      <sz val="14"/>
      <name val="Helvetica Neue"/>
      <family val="2"/>
    </font>
    <font>
      <sz val="11"/>
      <name val="Helvetica Neue"/>
      <family val="2"/>
    </font>
    <font>
      <b/>
      <u/>
      <sz val="14"/>
      <name val="Helvetica Neue"/>
      <family val="2"/>
    </font>
    <font>
      <b/>
      <u/>
      <sz val="12"/>
      <name val="Helvetica Neue"/>
      <family val="2"/>
    </font>
    <font>
      <b/>
      <sz val="10"/>
      <name val="Helvetica Neue"/>
      <family val="2"/>
    </font>
    <font>
      <sz val="12"/>
      <color indexed="9"/>
      <name val="Helvetica Neue"/>
      <family val="2"/>
    </font>
    <font>
      <sz val="12"/>
      <name val="Helvetica Neue"/>
      <family val="2"/>
    </font>
    <font>
      <b/>
      <sz val="12"/>
      <name val="Helvetica Neue"/>
      <family val="2"/>
    </font>
    <font>
      <sz val="12"/>
      <color indexed="8"/>
      <name val="Helvetica Neue"/>
      <family val="2"/>
    </font>
    <font>
      <sz val="14"/>
      <color indexed="9"/>
      <name val="Helvetica Neue"/>
      <family val="2"/>
    </font>
    <font>
      <sz val="14"/>
      <color indexed="8"/>
      <name val="Helvetica Neue"/>
      <family val="2"/>
    </font>
    <font>
      <b/>
      <sz val="11"/>
      <name val="Helvetica Neue"/>
      <family val="2"/>
    </font>
    <font>
      <sz val="10"/>
      <color indexed="8"/>
      <name val="Helvetica Neue"/>
      <family val="2"/>
    </font>
    <font>
      <b/>
      <sz val="14"/>
      <color theme="0"/>
      <name val="Helvetica Neue"/>
      <family val="2"/>
    </font>
    <font>
      <sz val="10"/>
      <color indexed="9"/>
      <name val="Helvetica Neue"/>
      <family val="2"/>
    </font>
    <font>
      <sz val="10"/>
      <name val="Helvetica Neue"/>
      <family val="2"/>
    </font>
    <font>
      <b/>
      <sz val="12"/>
      <color indexed="8"/>
      <name val="Helvetica Neue"/>
      <family val="2"/>
    </font>
    <font>
      <b/>
      <sz val="14"/>
      <color indexed="8"/>
      <name val="Helvetica Neue"/>
      <family val="2"/>
    </font>
    <font>
      <b/>
      <sz val="16"/>
      <name val="Helvetica Neue"/>
      <family val="2"/>
    </font>
    <font>
      <sz val="8"/>
      <name val="Helvetica Neue"/>
      <family val="2"/>
    </font>
    <font>
      <sz val="14"/>
      <name val="Helvetica Neue"/>
      <family val="2"/>
    </font>
    <font>
      <b/>
      <sz val="14"/>
      <name val="Helvetica Neue"/>
      <family val="2"/>
    </font>
    <font>
      <sz val="12"/>
      <name val="Helvetica Neue"/>
      <family val="2"/>
    </font>
    <font>
      <b/>
      <sz val="12"/>
      <name val="Helvetica Neue"/>
      <family val="2"/>
    </font>
    <font>
      <sz val="11"/>
      <name val="Helvetica Neue"/>
      <family val="2"/>
    </font>
    <font>
      <sz val="14"/>
      <color indexed="8"/>
      <name val="Helvetica Neue"/>
      <family val="2"/>
    </font>
    <font>
      <b/>
      <sz val="14"/>
      <color indexed="8"/>
      <name val="Helvetica Neue"/>
      <family val="2"/>
    </font>
    <font>
      <b/>
      <sz val="14"/>
      <color theme="0"/>
      <name val="Helvetica Neue"/>
      <family val="2"/>
    </font>
    <font>
      <b/>
      <sz val="20"/>
      <color theme="0"/>
      <name val="Helvetica Neue"/>
      <family val="2"/>
    </font>
    <font>
      <b/>
      <sz val="16"/>
      <color indexed="8"/>
      <name val="Helvetica Neue"/>
      <family val="2"/>
    </font>
    <font>
      <sz val="20"/>
      <color indexed="8"/>
      <name val="Helvetica Neue"/>
      <family val="2"/>
    </font>
    <font>
      <sz val="18"/>
      <color indexed="8"/>
      <name val="Helvetica Neue"/>
      <family val="2"/>
    </font>
    <font>
      <b/>
      <sz val="18"/>
      <name val="Helvetica Neue"/>
      <family val="2"/>
    </font>
    <font>
      <sz val="18"/>
      <name val="Helvetica Neue"/>
      <family val="2"/>
    </font>
    <font>
      <b/>
      <sz val="20"/>
      <color indexed="8"/>
      <name val="Helvetica Neue"/>
      <family val="2"/>
    </font>
    <font>
      <sz val="16"/>
      <color indexed="8"/>
      <name val="Helvetica Neue"/>
      <family val="2"/>
    </font>
    <font>
      <sz val="16"/>
      <name val="Helvetica Neue"/>
      <family val="2"/>
    </font>
    <font>
      <sz val="16"/>
      <color indexed="9"/>
      <name val="Helvetica Neue"/>
      <family val="2"/>
    </font>
    <font>
      <b/>
      <u/>
      <sz val="18"/>
      <name val="Helvetica Neue"/>
      <family val="2"/>
    </font>
    <font>
      <b/>
      <sz val="22"/>
      <name val="Helvetica Neue"/>
      <family val="2"/>
    </font>
    <font>
      <b/>
      <sz val="20"/>
      <name val="Helvetica Neue"/>
      <family val="2"/>
    </font>
    <font>
      <b/>
      <sz val="26"/>
      <color indexed="8"/>
      <name val="Helvetica Neue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1F2B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83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 style="hair">
        <color auto="1"/>
      </left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 style="thin">
        <color auto="1"/>
      </left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hair">
        <color theme="6" tint="0.59996337778862885"/>
      </top>
      <bottom/>
      <diagonal/>
    </border>
    <border>
      <left/>
      <right style="thin">
        <color auto="1"/>
      </right>
      <top style="hair">
        <color theme="6" tint="0.59996337778862885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theme="6" tint="0.59996337778862885"/>
      </top>
      <bottom/>
      <diagonal/>
    </border>
    <border>
      <left style="thin">
        <color auto="1"/>
      </left>
      <right style="hair">
        <color auto="1"/>
      </right>
      <top/>
      <bottom style="hair">
        <color theme="6" tint="0.59996337778862885"/>
      </bottom>
      <diagonal/>
    </border>
    <border>
      <left/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theme="6" tint="0.59996337778862885"/>
      </bottom>
      <diagonal/>
    </border>
    <border>
      <left style="hair">
        <color auto="1"/>
      </left>
      <right style="thin">
        <color auto="1"/>
      </right>
      <top/>
      <bottom style="hair">
        <color theme="6" tint="0.59996337778862885"/>
      </bottom>
      <diagonal/>
    </border>
    <border>
      <left style="hair">
        <color auto="1"/>
      </left>
      <right style="thin">
        <color auto="1"/>
      </right>
      <top style="hair">
        <color theme="6" tint="0.59996337778862885"/>
      </top>
      <bottom/>
      <diagonal/>
    </border>
    <border>
      <left style="thin">
        <color auto="1"/>
      </left>
      <right style="thin">
        <color auto="1"/>
      </right>
      <top/>
      <bottom style="hair">
        <color theme="6" tint="0.59996337778862885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theme="6" tint="0.59996337778862885"/>
      </top>
      <bottom/>
      <diagonal/>
    </border>
    <border>
      <left/>
      <right/>
      <top/>
      <bottom style="hair">
        <color theme="6" tint="0.59996337778862885"/>
      </bottom>
      <diagonal/>
    </border>
    <border>
      <left/>
      <right/>
      <top/>
      <bottom style="thin">
        <color auto="1"/>
      </bottom>
      <diagonal/>
    </border>
    <border>
      <left style="thick">
        <color theme="8" tint="-0.24994659260841701"/>
      </left>
      <right/>
      <top style="thick">
        <color theme="8" tint="-0.24994659260841701"/>
      </top>
      <bottom/>
      <diagonal/>
    </border>
    <border>
      <left/>
      <right/>
      <top style="thick">
        <color theme="8" tint="-0.24994659260841701"/>
      </top>
      <bottom/>
      <diagonal/>
    </border>
    <border>
      <left style="thick">
        <color theme="8" tint="-0.24994659260841701"/>
      </left>
      <right/>
      <top/>
      <bottom/>
      <diagonal/>
    </border>
    <border>
      <left/>
      <right/>
      <top style="hair">
        <color theme="6" tint="0.59996337778862885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/>
      <right/>
      <top style="hair">
        <color theme="6" tint="0.59996337778862885"/>
      </top>
      <bottom style="hair">
        <color theme="6" tint="0.59996337778862885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 style="thick">
        <color rgb="FF0070C0"/>
      </left>
      <right/>
      <top/>
      <bottom/>
      <diagonal/>
    </border>
    <border>
      <left/>
      <right/>
      <top/>
      <bottom style="thick">
        <color rgb="FF0070C0"/>
      </bottom>
      <diagonal/>
    </border>
    <border>
      <left style="thin">
        <color auto="1"/>
      </left>
      <right style="hair">
        <color auto="1"/>
      </right>
      <top style="hair">
        <color theme="6" tint="0.59996337778862885"/>
      </top>
      <bottom style="thin">
        <color auto="1"/>
      </bottom>
      <diagonal/>
    </border>
    <border>
      <left/>
      <right/>
      <top style="hair">
        <color theme="6" tint="0.59996337778862885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theme="6" tint="0.59996337778862885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473">
    <xf numFmtId="0" fontId="0" fillId="0" borderId="0" xfId="0">
      <alignment vertical="top"/>
    </xf>
    <xf numFmtId="0" fontId="0" fillId="0" borderId="0" xfId="0" applyAlignment="1"/>
    <xf numFmtId="0" fontId="1" fillId="0" borderId="0" xfId="0" applyFont="1">
      <alignment vertical="top"/>
    </xf>
    <xf numFmtId="0" fontId="0" fillId="0" borderId="1" xfId="0" applyBorder="1" applyAlignment="1"/>
    <xf numFmtId="0" fontId="0" fillId="0" borderId="2" xfId="0" applyBorder="1" applyAlignment="1"/>
    <xf numFmtId="0" fontId="1" fillId="0" borderId="3" xfId="0" applyFont="1" applyBorder="1">
      <alignment vertical="top"/>
    </xf>
    <xf numFmtId="0" fontId="1" fillId="0" borderId="1" xfId="0" applyFont="1" applyBorder="1">
      <alignment vertical="top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0" fontId="3" fillId="0" borderId="0" xfId="0" applyNumberFormat="1" applyFont="1">
      <alignment vertical="top"/>
    </xf>
    <xf numFmtId="40" fontId="4" fillId="0" borderId="0" xfId="0" applyNumberFormat="1" applyFont="1">
      <alignment vertical="top"/>
    </xf>
    <xf numFmtId="0" fontId="4" fillId="0" borderId="0" xfId="0" applyFont="1">
      <alignment vertical="top"/>
    </xf>
    <xf numFmtId="0" fontId="5" fillId="0" borderId="3" xfId="0" applyFont="1" applyBorder="1" applyAlignment="1">
      <alignment vertical="center"/>
    </xf>
    <xf numFmtId="0" fontId="8" fillId="0" borderId="1" xfId="0" applyFont="1" applyBorder="1">
      <alignment vertical="top"/>
    </xf>
    <xf numFmtId="0" fontId="9" fillId="0" borderId="10" xfId="0" applyFont="1" applyBorder="1">
      <alignment vertical="top"/>
    </xf>
    <xf numFmtId="0" fontId="6" fillId="0" borderId="11" xfId="0" applyFont="1" applyBorder="1" applyAlignment="1">
      <alignment vertical="center"/>
    </xf>
    <xf numFmtId="0" fontId="10" fillId="0" borderId="12" xfId="0" applyFont="1" applyBorder="1" applyAlignment="1">
      <alignment horizontal="center" vertical="top"/>
    </xf>
    <xf numFmtId="0" fontId="10" fillId="3" borderId="13" xfId="0" applyFont="1" applyFill="1" applyBorder="1" applyAlignment="1">
      <alignment horizontal="center" vertical="top"/>
    </xf>
    <xf numFmtId="40" fontId="10" fillId="0" borderId="0" xfId="0" applyNumberFormat="1" applyFont="1" applyAlignment="1">
      <alignment horizontal="center" vertical="top"/>
    </xf>
    <xf numFmtId="40" fontId="9" fillId="0" borderId="0" xfId="0" applyNumberFormat="1" applyFont="1">
      <alignment vertical="top"/>
    </xf>
    <xf numFmtId="0" fontId="8" fillId="0" borderId="0" xfId="0" applyFont="1">
      <alignment vertical="top"/>
    </xf>
    <xf numFmtId="0" fontId="9" fillId="0" borderId="14" xfId="0" applyFont="1" applyBorder="1" applyAlignment="1">
      <alignment horizontal="center" vertical="top"/>
    </xf>
    <xf numFmtId="0" fontId="10" fillId="0" borderId="15" xfId="0" applyFont="1" applyBorder="1" applyAlignment="1">
      <alignment horizontal="center" vertical="top"/>
    </xf>
    <xf numFmtId="0" fontId="10" fillId="3" borderId="12" xfId="0" applyFont="1" applyFill="1" applyBorder="1" applyAlignment="1">
      <alignment horizontal="center" vertical="top"/>
    </xf>
    <xf numFmtId="0" fontId="9" fillId="0" borderId="16" xfId="0" applyFont="1" applyBorder="1">
      <alignment vertical="top"/>
    </xf>
    <xf numFmtId="0" fontId="6" fillId="0" borderId="17" xfId="0" applyFont="1" applyBorder="1" applyAlignment="1">
      <alignment vertical="center"/>
    </xf>
    <xf numFmtId="0" fontId="10" fillId="3" borderId="18" xfId="0" applyFont="1" applyFill="1" applyBorder="1" applyAlignment="1">
      <alignment horizontal="center" vertical="top"/>
    </xf>
    <xf numFmtId="0" fontId="10" fillId="0" borderId="19" xfId="0" applyFont="1" applyBorder="1">
      <alignment vertical="top"/>
    </xf>
    <xf numFmtId="40" fontId="9" fillId="0" borderId="12" xfId="0" applyNumberFormat="1" applyFont="1" applyBorder="1">
      <alignment vertical="top"/>
    </xf>
    <xf numFmtId="0" fontId="12" fillId="0" borderId="1" xfId="0" applyFont="1" applyBorder="1">
      <alignment vertical="top"/>
    </xf>
    <xf numFmtId="0" fontId="3" fillId="0" borderId="20" xfId="0" applyFont="1" applyBorder="1" applyAlignment="1">
      <alignment horizontal="center" vertical="top"/>
    </xf>
    <xf numFmtId="0" fontId="3" fillId="0" borderId="21" xfId="0" applyFont="1" applyBorder="1">
      <alignment vertical="top"/>
    </xf>
    <xf numFmtId="40" fontId="3" fillId="0" borderId="12" xfId="0" applyNumberFormat="1" applyFont="1" applyBorder="1">
      <alignment vertical="top"/>
    </xf>
    <xf numFmtId="40" fontId="3" fillId="0" borderId="22" xfId="0" applyNumberFormat="1" applyFont="1" applyBorder="1">
      <alignment vertical="top"/>
    </xf>
    <xf numFmtId="40" fontId="3" fillId="0" borderId="23" xfId="0" applyNumberFormat="1" applyFont="1" applyBorder="1">
      <alignment vertical="top"/>
    </xf>
    <xf numFmtId="0" fontId="12" fillId="0" borderId="0" xfId="0" applyFont="1">
      <alignment vertical="top"/>
    </xf>
    <xf numFmtId="0" fontId="3" fillId="0" borderId="14" xfId="0" applyFont="1" applyBorder="1" applyAlignment="1">
      <alignment horizontal="center" vertical="top"/>
    </xf>
    <xf numFmtId="0" fontId="3" fillId="0" borderId="19" xfId="0" applyFont="1" applyBorder="1">
      <alignment vertical="top"/>
    </xf>
    <xf numFmtId="40" fontId="2" fillId="0" borderId="12" xfId="0" applyNumberFormat="1" applyFont="1" applyBorder="1">
      <alignment vertical="top"/>
    </xf>
    <xf numFmtId="40" fontId="2" fillId="0" borderId="24" xfId="0" applyNumberFormat="1" applyFont="1" applyBorder="1">
      <alignment vertical="top"/>
    </xf>
    <xf numFmtId="40" fontId="2" fillId="0" borderId="0" xfId="0" applyNumberFormat="1" applyFont="1">
      <alignment vertical="top"/>
    </xf>
    <xf numFmtId="40" fontId="3" fillId="0" borderId="0" xfId="0" applyNumberFormat="1" applyFont="1" applyAlignment="1"/>
    <xf numFmtId="0" fontId="10" fillId="0" borderId="19" xfId="0" applyFont="1" applyBorder="1" applyAlignment="1">
      <alignment horizontal="left" vertical="top"/>
    </xf>
    <xf numFmtId="40" fontId="14" fillId="0" borderId="0" xfId="0" applyNumberFormat="1" applyFont="1">
      <alignment vertical="top"/>
    </xf>
    <xf numFmtId="0" fontId="3" fillId="0" borderId="0" xfId="0" applyFont="1" applyAlignment="1">
      <alignment horizontal="center" vertical="top"/>
    </xf>
    <xf numFmtId="0" fontId="3" fillId="0" borderId="0" xfId="0" applyFont="1">
      <alignment vertical="top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>
      <alignment vertical="top"/>
    </xf>
    <xf numFmtId="40" fontId="2" fillId="0" borderId="3" xfId="0" applyNumberFormat="1" applyFont="1" applyBorder="1">
      <alignment vertical="top"/>
    </xf>
    <xf numFmtId="40" fontId="3" fillId="0" borderId="3" xfId="0" applyNumberFormat="1" applyFont="1" applyBorder="1">
      <alignment vertical="top"/>
    </xf>
    <xf numFmtId="0" fontId="1" fillId="0" borderId="25" xfId="0" applyFont="1" applyBorder="1">
      <alignment vertical="top"/>
    </xf>
    <xf numFmtId="0" fontId="4" fillId="0" borderId="25" xfId="0" applyFont="1" applyBorder="1" applyAlignment="1">
      <alignment horizontal="center" vertical="top"/>
    </xf>
    <xf numFmtId="0" fontId="4" fillId="0" borderId="25" xfId="0" applyFont="1" applyBorder="1">
      <alignment vertical="top"/>
    </xf>
    <xf numFmtId="40" fontId="3" fillId="0" borderId="25" xfId="0" applyNumberFormat="1" applyFont="1" applyBorder="1">
      <alignment vertical="top"/>
    </xf>
    <xf numFmtId="0" fontId="1" fillId="0" borderId="26" xfId="0" applyFont="1" applyBorder="1">
      <alignment vertical="top"/>
    </xf>
    <xf numFmtId="0" fontId="4" fillId="0" borderId="27" xfId="0" applyFont="1" applyBorder="1" applyAlignment="1">
      <alignment horizontal="center" vertical="top"/>
    </xf>
    <xf numFmtId="0" fontId="4" fillId="0" borderId="28" xfId="0" applyFont="1" applyBorder="1">
      <alignment vertical="top"/>
    </xf>
    <xf numFmtId="40" fontId="3" fillId="0" borderId="29" xfId="0" applyNumberFormat="1" applyFont="1" applyBorder="1">
      <alignment vertical="top"/>
    </xf>
    <xf numFmtId="40" fontId="14" fillId="0" borderId="23" xfId="0" applyNumberFormat="1" applyFont="1" applyBorder="1">
      <alignment vertical="top"/>
    </xf>
    <xf numFmtId="0" fontId="3" fillId="0" borderId="30" xfId="0" applyFont="1" applyBorder="1">
      <alignment vertical="top"/>
    </xf>
    <xf numFmtId="0" fontId="3" fillId="0" borderId="31" xfId="0" applyFont="1" applyBorder="1">
      <alignment vertical="top"/>
    </xf>
    <xf numFmtId="0" fontId="2" fillId="0" borderId="0" xfId="0" applyFont="1" applyAlignment="1">
      <alignment horizontal="left" vertical="top"/>
    </xf>
    <xf numFmtId="0" fontId="1" fillId="0" borderId="33" xfId="0" applyFont="1" applyBorder="1">
      <alignment vertical="top"/>
    </xf>
    <xf numFmtId="40" fontId="4" fillId="0" borderId="25" xfId="0" applyNumberFormat="1" applyFont="1" applyBorder="1">
      <alignment vertical="top"/>
    </xf>
    <xf numFmtId="0" fontId="1" fillId="0" borderId="2" xfId="0" applyFont="1" applyBorder="1">
      <alignment vertical="top"/>
    </xf>
    <xf numFmtId="0" fontId="4" fillId="0" borderId="36" xfId="0" applyFont="1" applyBorder="1" applyAlignment="1">
      <alignment horizontal="center" vertical="top"/>
    </xf>
    <xf numFmtId="0" fontId="4" fillId="0" borderId="36" xfId="0" applyFont="1" applyBorder="1">
      <alignment vertical="top"/>
    </xf>
    <xf numFmtId="40" fontId="4" fillId="0" borderId="36" xfId="0" applyNumberFormat="1" applyFont="1" applyBorder="1">
      <alignment vertical="top"/>
    </xf>
    <xf numFmtId="40" fontId="4" fillId="0" borderId="3" xfId="0" applyNumberFormat="1" applyFont="1" applyBorder="1">
      <alignment vertical="top"/>
    </xf>
    <xf numFmtId="0" fontId="3" fillId="0" borderId="23" xfId="0" applyFont="1" applyBorder="1">
      <alignment vertical="top"/>
    </xf>
    <xf numFmtId="0" fontId="3" fillId="0" borderId="38" xfId="0" applyFont="1" applyBorder="1" applyAlignment="1">
      <alignment horizontal="center" vertical="top"/>
    </xf>
    <xf numFmtId="0" fontId="3" fillId="0" borderId="39" xfId="0" applyFont="1" applyBorder="1">
      <alignment vertical="top"/>
    </xf>
    <xf numFmtId="0" fontId="3" fillId="0" borderId="40" xfId="0" applyFont="1" applyBorder="1" applyAlignment="1">
      <alignment horizontal="center" vertical="top"/>
    </xf>
    <xf numFmtId="0" fontId="17" fillId="0" borderId="0" xfId="0" applyFont="1">
      <alignment vertical="top"/>
    </xf>
    <xf numFmtId="0" fontId="17" fillId="0" borderId="1" xfId="0" applyFont="1" applyBorder="1">
      <alignment vertical="top"/>
    </xf>
    <xf numFmtId="0" fontId="18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/>
    </xf>
    <xf numFmtId="165" fontId="7" fillId="0" borderId="0" xfId="0" applyNumberFormat="1" applyFont="1" applyAlignment="1">
      <alignment vertical="center"/>
    </xf>
    <xf numFmtId="40" fontId="18" fillId="0" borderId="35" xfId="0" applyNumberFormat="1" applyFont="1" applyBorder="1">
      <alignment vertical="top"/>
    </xf>
    <xf numFmtId="40" fontId="18" fillId="0" borderId="3" xfId="0" applyNumberFormat="1" applyFont="1" applyBorder="1">
      <alignment vertical="top"/>
    </xf>
    <xf numFmtId="0" fontId="19" fillId="0" borderId="4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top"/>
    </xf>
    <xf numFmtId="40" fontId="10" fillId="3" borderId="13" xfId="0" applyNumberFormat="1" applyFont="1" applyFill="1" applyBorder="1" applyAlignment="1">
      <alignment horizontal="center" vertical="top"/>
    </xf>
    <xf numFmtId="40" fontId="10" fillId="3" borderId="12" xfId="0" applyNumberFormat="1" applyFont="1" applyFill="1" applyBorder="1" applyAlignment="1">
      <alignment horizontal="center" vertical="top"/>
    </xf>
    <xf numFmtId="40" fontId="10" fillId="3" borderId="18" xfId="0" applyNumberFormat="1" applyFont="1" applyFill="1" applyBorder="1" applyAlignment="1">
      <alignment horizontal="center" vertical="top"/>
    </xf>
    <xf numFmtId="0" fontId="13" fillId="0" borderId="0" xfId="0" applyFont="1">
      <alignment vertical="top"/>
    </xf>
    <xf numFmtId="0" fontId="13" fillId="0" borderId="10" xfId="0" applyFont="1" applyBorder="1">
      <alignment vertical="top"/>
    </xf>
    <xf numFmtId="0" fontId="13" fillId="0" borderId="42" xfId="0" applyFont="1" applyBorder="1">
      <alignment vertical="top"/>
    </xf>
    <xf numFmtId="40" fontId="13" fillId="0" borderId="13" xfId="0" applyNumberFormat="1" applyFont="1" applyBorder="1">
      <alignment vertical="top"/>
    </xf>
    <xf numFmtId="40" fontId="13" fillId="0" borderId="12" xfId="0" applyNumberFormat="1" applyFont="1" applyBorder="1">
      <alignment vertical="top"/>
    </xf>
    <xf numFmtId="0" fontId="13" fillId="0" borderId="20" xfId="0" applyFont="1" applyBorder="1">
      <alignment vertical="top"/>
    </xf>
    <xf numFmtId="40" fontId="13" fillId="0" borderId="22" xfId="0" applyNumberFormat="1" applyFont="1" applyBorder="1">
      <alignment vertical="top"/>
    </xf>
    <xf numFmtId="0" fontId="3" fillId="0" borderId="39" xfId="0" applyFont="1" applyBorder="1" applyAlignment="1">
      <alignment horizontal="right" vertical="top"/>
    </xf>
    <xf numFmtId="0" fontId="13" fillId="0" borderId="37" xfId="0" applyFont="1" applyBorder="1">
      <alignment vertical="top"/>
    </xf>
    <xf numFmtId="0" fontId="3" fillId="0" borderId="44" xfId="0" applyFont="1" applyBorder="1">
      <alignment vertical="top"/>
    </xf>
    <xf numFmtId="0" fontId="2" fillId="0" borderId="45" xfId="0" applyFont="1" applyBorder="1" applyAlignment="1">
      <alignment horizontal="left"/>
    </xf>
    <xf numFmtId="0" fontId="11" fillId="0" borderId="0" xfId="0" applyFont="1">
      <alignment vertical="top"/>
    </xf>
    <xf numFmtId="0" fontId="11" fillId="0" borderId="37" xfId="0" applyFont="1" applyBorder="1">
      <alignment vertical="top"/>
    </xf>
    <xf numFmtId="0" fontId="11" fillId="0" borderId="46" xfId="0" applyFont="1" applyBorder="1">
      <alignment vertical="top"/>
    </xf>
    <xf numFmtId="40" fontId="13" fillId="0" borderId="47" xfId="0" applyNumberFormat="1" applyFont="1" applyBorder="1">
      <alignment vertical="top"/>
    </xf>
    <xf numFmtId="0" fontId="11" fillId="0" borderId="0" xfId="0" applyFont="1" applyAlignment="1"/>
    <xf numFmtId="40" fontId="2" fillId="0" borderId="12" xfId="0" applyNumberFormat="1" applyFont="1" applyFill="1" applyBorder="1">
      <alignment vertical="top"/>
    </xf>
    <xf numFmtId="40" fontId="9" fillId="0" borderId="12" xfId="0" applyNumberFormat="1" applyFont="1" applyFill="1" applyBorder="1">
      <alignment vertical="top"/>
    </xf>
    <xf numFmtId="40" fontId="3" fillId="0" borderId="22" xfId="0" applyNumberFormat="1" applyFont="1" applyFill="1" applyBorder="1">
      <alignment vertical="top"/>
    </xf>
    <xf numFmtId="40" fontId="2" fillId="0" borderId="24" xfId="0" applyNumberFormat="1" applyFont="1" applyFill="1" applyBorder="1">
      <alignment vertical="top"/>
    </xf>
    <xf numFmtId="40" fontId="3" fillId="0" borderId="39" xfId="0" applyNumberFormat="1" applyFont="1" applyBorder="1">
      <alignment vertical="top"/>
    </xf>
    <xf numFmtId="40" fontId="3" fillId="0" borderId="12" xfId="0" applyNumberFormat="1" applyFont="1" applyFill="1" applyBorder="1">
      <alignment vertical="top"/>
    </xf>
    <xf numFmtId="40" fontId="21" fillId="0" borderId="0" xfId="0" applyNumberFormat="1" applyFont="1" applyAlignment="1">
      <alignment horizontal="center" vertical="center"/>
    </xf>
    <xf numFmtId="0" fontId="1" fillId="0" borderId="0" xfId="0" applyNumberFormat="1" applyFont="1">
      <alignment vertical="top"/>
    </xf>
    <xf numFmtId="0" fontId="8" fillId="0" borderId="0" xfId="0" applyNumberFormat="1" applyFont="1">
      <alignment vertical="top"/>
    </xf>
    <xf numFmtId="0" fontId="12" fillId="0" borderId="0" xfId="0" applyNumberFormat="1" applyFont="1">
      <alignment vertical="top"/>
    </xf>
    <xf numFmtId="40" fontId="2" fillId="0" borderId="23" xfId="0" applyNumberFormat="1" applyFont="1" applyBorder="1">
      <alignment vertical="top"/>
    </xf>
    <xf numFmtId="39" fontId="0" fillId="0" borderId="4" xfId="0" applyNumberFormat="1" applyBorder="1">
      <alignment vertical="top"/>
    </xf>
    <xf numFmtId="40" fontId="4" fillId="0" borderId="0" xfId="0" applyNumberFormat="1" applyFont="1" applyBorder="1">
      <alignment vertical="top"/>
    </xf>
    <xf numFmtId="39" fontId="0" fillId="0" borderId="9" xfId="0" applyNumberFormat="1" applyBorder="1">
      <alignment vertical="top"/>
    </xf>
    <xf numFmtId="0" fontId="0" fillId="0" borderId="9" xfId="0" applyNumberFormat="1" applyBorder="1">
      <alignment vertical="top"/>
    </xf>
    <xf numFmtId="0" fontId="11" fillId="0" borderId="9" xfId="0" applyNumberFormat="1" applyFont="1" applyBorder="1">
      <alignment vertical="top"/>
    </xf>
    <xf numFmtId="0" fontId="13" fillId="0" borderId="9" xfId="0" applyNumberFormat="1" applyFont="1" applyBorder="1">
      <alignment vertical="top"/>
    </xf>
    <xf numFmtId="39" fontId="13" fillId="0" borderId="9" xfId="0" applyNumberFormat="1" applyFont="1" applyBorder="1">
      <alignment vertical="top"/>
    </xf>
    <xf numFmtId="39" fontId="11" fillId="0" borderId="9" xfId="0" applyNumberFormat="1" applyFont="1" applyBorder="1">
      <alignment vertical="top"/>
    </xf>
    <xf numFmtId="39" fontId="13" fillId="0" borderId="34" xfId="0" applyNumberFormat="1" applyFont="1" applyBorder="1">
      <alignment vertical="top"/>
    </xf>
    <xf numFmtId="39" fontId="0" fillId="0" borderId="34" xfId="0" applyNumberFormat="1" applyBorder="1">
      <alignment vertical="top"/>
    </xf>
    <xf numFmtId="39" fontId="15" fillId="0" borderId="34" xfId="0" applyNumberFormat="1" applyFont="1" applyBorder="1">
      <alignment vertical="top"/>
    </xf>
    <xf numFmtId="40" fontId="20" fillId="2" borderId="43" xfId="0" applyNumberFormat="1" applyFont="1" applyFill="1" applyBorder="1">
      <alignment vertical="top"/>
    </xf>
    <xf numFmtId="40" fontId="7" fillId="0" borderId="13" xfId="0" applyNumberFormat="1" applyFont="1" applyBorder="1" applyAlignment="1">
      <alignment horizontal="center" vertical="top"/>
    </xf>
    <xf numFmtId="40" fontId="7" fillId="0" borderId="12" xfId="0" applyNumberFormat="1" applyFont="1" applyBorder="1" applyAlignment="1">
      <alignment horizontal="center" vertical="top"/>
    </xf>
    <xf numFmtId="0" fontId="7" fillId="0" borderId="18" xfId="0" applyFont="1" applyBorder="1" applyAlignment="1">
      <alignment horizontal="center" vertical="top"/>
    </xf>
    <xf numFmtId="0" fontId="10" fillId="0" borderId="19" xfId="0" applyFont="1" applyBorder="1" applyAlignment="1">
      <alignment horizontal="right" vertical="top"/>
    </xf>
    <xf numFmtId="40" fontId="3" fillId="0" borderId="0" xfId="0" applyNumberFormat="1" applyFont="1" applyFill="1" applyBorder="1">
      <alignment vertical="top"/>
    </xf>
    <xf numFmtId="0" fontId="15" fillId="0" borderId="0" xfId="0" applyFont="1" applyBorder="1">
      <alignment vertical="top"/>
    </xf>
    <xf numFmtId="40" fontId="9" fillId="0" borderId="0" xfId="0" applyNumberFormat="1" applyFont="1" applyBorder="1">
      <alignment vertical="top"/>
    </xf>
    <xf numFmtId="40" fontId="10" fillId="0" borderId="0" xfId="0" applyNumberFormat="1" applyFont="1" applyBorder="1" applyAlignment="1">
      <alignment horizontal="center" vertical="top"/>
    </xf>
    <xf numFmtId="0" fontId="3" fillId="0" borderId="0" xfId="0" applyFont="1" applyBorder="1">
      <alignment vertical="top"/>
    </xf>
    <xf numFmtId="40" fontId="3" fillId="0" borderId="0" xfId="0" applyNumberFormat="1" applyFont="1" applyBorder="1">
      <alignment vertical="top"/>
    </xf>
    <xf numFmtId="0" fontId="13" fillId="0" borderId="0" xfId="0" applyFont="1" applyBorder="1">
      <alignment vertical="top"/>
    </xf>
    <xf numFmtId="40" fontId="13" fillId="0" borderId="0" xfId="0" applyNumberFormat="1" applyFont="1" applyBorder="1">
      <alignment vertical="top"/>
    </xf>
    <xf numFmtId="40" fontId="16" fillId="0" borderId="0" xfId="0" applyNumberFormat="1" applyFont="1" applyBorder="1">
      <alignment vertical="top"/>
    </xf>
    <xf numFmtId="40" fontId="11" fillId="0" borderId="0" xfId="0" applyNumberFormat="1" applyFont="1" applyBorder="1">
      <alignment vertical="top"/>
    </xf>
    <xf numFmtId="0" fontId="8" fillId="0" borderId="52" xfId="0" applyFont="1" applyBorder="1">
      <alignment vertical="top"/>
    </xf>
    <xf numFmtId="0" fontId="9" fillId="0" borderId="53" xfId="0" applyFont="1" applyBorder="1">
      <alignment vertical="top"/>
    </xf>
    <xf numFmtId="40" fontId="9" fillId="0" borderId="53" xfId="0" applyNumberFormat="1" applyFont="1" applyBorder="1">
      <alignment vertical="top"/>
    </xf>
    <xf numFmtId="40" fontId="4" fillId="0" borderId="53" xfId="0" applyNumberFormat="1" applyFont="1" applyBorder="1">
      <alignment vertical="top"/>
    </xf>
    <xf numFmtId="0" fontId="8" fillId="0" borderId="54" xfId="0" applyFont="1" applyBorder="1">
      <alignment vertical="top"/>
    </xf>
    <xf numFmtId="0" fontId="12" fillId="0" borderId="54" xfId="0" applyFont="1" applyBorder="1">
      <alignment vertical="top"/>
    </xf>
    <xf numFmtId="0" fontId="13" fillId="0" borderId="54" xfId="0" applyFont="1" applyBorder="1">
      <alignment vertical="top"/>
    </xf>
    <xf numFmtId="0" fontId="11" fillId="0" borderId="54" xfId="0" applyFont="1" applyBorder="1">
      <alignment vertical="top"/>
    </xf>
    <xf numFmtId="0" fontId="3" fillId="0" borderId="0" xfId="0" applyFont="1" applyBorder="1" applyAlignment="1">
      <alignment horizontal="center" vertical="top"/>
    </xf>
    <xf numFmtId="40" fontId="14" fillId="0" borderId="25" xfId="0" applyNumberFormat="1" applyFont="1" applyBorder="1">
      <alignment vertical="top"/>
    </xf>
    <xf numFmtId="0" fontId="12" fillId="0" borderId="1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40" fontId="14" fillId="0" borderId="0" xfId="0" applyNumberFormat="1" applyFont="1" applyAlignment="1">
      <alignment vertical="center"/>
    </xf>
    <xf numFmtId="39" fontId="13" fillId="0" borderId="9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3" xfId="0" applyFont="1" applyBorder="1" applyAlignment="1">
      <alignment horizontal="right" vertical="top"/>
    </xf>
    <xf numFmtId="40" fontId="3" fillId="0" borderId="3" xfId="0" applyNumberFormat="1" applyFont="1" applyFill="1" applyBorder="1">
      <alignment vertical="top"/>
    </xf>
    <xf numFmtId="40" fontId="3" fillId="0" borderId="25" xfId="0" applyNumberFormat="1" applyFont="1" applyFill="1" applyBorder="1">
      <alignment vertical="top"/>
    </xf>
    <xf numFmtId="40" fontId="3" fillId="0" borderId="29" xfId="0" applyNumberFormat="1" applyFont="1" applyFill="1" applyBorder="1">
      <alignment vertical="top"/>
    </xf>
    <xf numFmtId="0" fontId="4" fillId="0" borderId="19" xfId="0" applyFont="1" applyBorder="1" applyAlignment="1">
      <alignment horizontal="right"/>
    </xf>
    <xf numFmtId="40" fontId="3" fillId="0" borderId="12" xfId="0" applyNumberFormat="1" applyFont="1" applyFill="1" applyBorder="1" applyAlignment="1"/>
    <xf numFmtId="40" fontId="3" fillId="0" borderId="12" xfId="0" applyNumberFormat="1" applyFont="1" applyBorder="1" applyAlignment="1"/>
    <xf numFmtId="0" fontId="10" fillId="0" borderId="19" xfId="0" applyFont="1" applyBorder="1" applyAlignment="1">
      <alignment horizontal="right"/>
    </xf>
    <xf numFmtId="40" fontId="10" fillId="0" borderId="12" xfId="0" applyNumberFormat="1" applyFont="1" applyBorder="1" applyAlignment="1"/>
    <xf numFmtId="40" fontId="13" fillId="2" borderId="22" xfId="0" applyNumberFormat="1" applyFont="1" applyFill="1" applyBorder="1">
      <alignment vertical="top"/>
    </xf>
    <xf numFmtId="40" fontId="3" fillId="2" borderId="22" xfId="0" applyNumberFormat="1" applyFont="1" applyFill="1" applyBorder="1">
      <alignment vertical="top"/>
    </xf>
    <xf numFmtId="0" fontId="23" fillId="0" borderId="20" xfId="0" applyFont="1" applyBorder="1" applyAlignment="1">
      <alignment horizontal="center" vertical="top"/>
    </xf>
    <xf numFmtId="0" fontId="23" fillId="0" borderId="21" xfId="0" applyFont="1" applyBorder="1">
      <alignment vertical="top"/>
    </xf>
    <xf numFmtId="40" fontId="23" fillId="2" borderId="22" xfId="0" applyNumberFormat="1" applyFont="1" applyFill="1" applyBorder="1">
      <alignment vertical="top"/>
    </xf>
    <xf numFmtId="40" fontId="23" fillId="2" borderId="12" xfId="0" applyNumberFormat="1" applyFont="1" applyFill="1" applyBorder="1">
      <alignment vertical="top"/>
    </xf>
    <xf numFmtId="0" fontId="25" fillId="0" borderId="14" xfId="0" applyFont="1" applyBorder="1" applyAlignment="1">
      <alignment horizontal="center" vertical="top"/>
    </xf>
    <xf numFmtId="0" fontId="26" fillId="0" borderId="19" xfId="0" applyFont="1" applyBorder="1" applyAlignment="1">
      <alignment horizontal="left" vertical="top"/>
    </xf>
    <xf numFmtId="0" fontId="23" fillId="0" borderId="21" xfId="0" applyFont="1" applyFill="1" applyBorder="1">
      <alignment vertical="top"/>
    </xf>
    <xf numFmtId="0" fontId="23" fillId="0" borderId="14" xfId="0" applyFont="1" applyBorder="1" applyAlignment="1">
      <alignment horizontal="center" vertical="top"/>
    </xf>
    <xf numFmtId="40" fontId="24" fillId="0" borderId="24" xfId="0" applyNumberFormat="1" applyFont="1" applyFill="1" applyBorder="1">
      <alignment vertical="top"/>
    </xf>
    <xf numFmtId="40" fontId="24" fillId="0" borderId="12" xfId="0" applyNumberFormat="1" applyFont="1" applyFill="1" applyBorder="1">
      <alignment vertical="top"/>
    </xf>
    <xf numFmtId="0" fontId="23" fillId="0" borderId="19" xfId="0" applyFont="1" applyBorder="1">
      <alignment vertical="top"/>
    </xf>
    <xf numFmtId="40" fontId="23" fillId="0" borderId="22" xfId="0" applyNumberFormat="1" applyFont="1" applyFill="1" applyBorder="1">
      <alignment vertical="top"/>
    </xf>
    <xf numFmtId="0" fontId="13" fillId="0" borderId="38" xfId="0" applyFont="1" applyBorder="1">
      <alignment vertical="top"/>
    </xf>
    <xf numFmtId="0" fontId="28" fillId="0" borderId="20" xfId="0" applyFont="1" applyBorder="1">
      <alignment vertical="top"/>
    </xf>
    <xf numFmtId="0" fontId="28" fillId="0" borderId="38" xfId="0" applyFont="1" applyBorder="1">
      <alignment vertical="top"/>
    </xf>
    <xf numFmtId="40" fontId="24" fillId="2" borderId="22" xfId="0" applyNumberFormat="1" applyFont="1" applyFill="1" applyBorder="1">
      <alignment vertical="top"/>
    </xf>
    <xf numFmtId="40" fontId="24" fillId="2" borderId="24" xfId="0" applyNumberFormat="1" applyFont="1" applyFill="1" applyBorder="1">
      <alignment vertical="top"/>
    </xf>
    <xf numFmtId="0" fontId="29" fillId="0" borderId="39" xfId="0" applyFont="1" applyBorder="1">
      <alignment vertical="top"/>
    </xf>
    <xf numFmtId="40" fontId="23" fillId="0" borderId="49" xfId="0" applyNumberFormat="1" applyFont="1" applyFill="1" applyBorder="1">
      <alignment vertical="top"/>
    </xf>
    <xf numFmtId="40" fontId="25" fillId="0" borderId="22" xfId="0" applyNumberFormat="1" applyFont="1" applyBorder="1">
      <alignment vertical="top"/>
    </xf>
    <xf numFmtId="40" fontId="13" fillId="0" borderId="22" xfId="0" applyNumberFormat="1" applyFont="1" applyFill="1" applyBorder="1">
      <alignment vertical="top"/>
    </xf>
    <xf numFmtId="40" fontId="16" fillId="0" borderId="0" xfId="0" applyNumberFormat="1" applyFont="1" applyBorder="1" applyAlignment="1">
      <alignment vertical="center"/>
    </xf>
    <xf numFmtId="39" fontId="11" fillId="0" borderId="56" xfId="0" applyNumberFormat="1" applyFont="1" applyBorder="1">
      <alignment vertical="top"/>
    </xf>
    <xf numFmtId="39" fontId="11" fillId="0" borderId="57" xfId="0" applyNumberFormat="1" applyFont="1" applyBorder="1">
      <alignment vertical="top"/>
    </xf>
    <xf numFmtId="39" fontId="13" fillId="0" borderId="57" xfId="0" applyNumberFormat="1" applyFont="1" applyBorder="1">
      <alignment vertical="top"/>
    </xf>
    <xf numFmtId="40" fontId="23" fillId="0" borderId="12" xfId="0" applyNumberFormat="1" applyFont="1" applyBorder="1">
      <alignment vertical="top"/>
    </xf>
    <xf numFmtId="40" fontId="3" fillId="2" borderId="12" xfId="0" applyNumberFormat="1" applyFont="1" applyFill="1" applyBorder="1">
      <alignment vertical="top"/>
    </xf>
    <xf numFmtId="0" fontId="3" fillId="0" borderId="19" xfId="0" applyFont="1" applyFill="1" applyBorder="1">
      <alignment vertical="top"/>
    </xf>
    <xf numFmtId="0" fontId="3" fillId="0" borderId="59" xfId="0" applyFont="1" applyBorder="1" applyAlignment="1">
      <alignment horizontal="center" vertical="top"/>
    </xf>
    <xf numFmtId="0" fontId="3" fillId="0" borderId="21" xfId="0" applyFont="1" applyFill="1" applyBorder="1">
      <alignment vertical="top"/>
    </xf>
    <xf numFmtId="0" fontId="9" fillId="0" borderId="40" xfId="0" applyFont="1" applyBorder="1">
      <alignment vertical="top"/>
    </xf>
    <xf numFmtId="0" fontId="9" fillId="0" borderId="0" xfId="0" applyFont="1" applyBorder="1" applyAlignment="1">
      <alignment horizontal="center" vertical="top"/>
    </xf>
    <xf numFmtId="0" fontId="9" fillId="0" borderId="51" xfId="0" applyFont="1" applyBorder="1">
      <alignment vertical="top"/>
    </xf>
    <xf numFmtId="0" fontId="23" fillId="0" borderId="59" xfId="0" applyFont="1" applyBorder="1" applyAlignment="1">
      <alignment horizontal="center" vertical="top"/>
    </xf>
    <xf numFmtId="0" fontId="25" fillId="0" borderId="0" xfId="0" applyFont="1" applyBorder="1" applyAlignment="1">
      <alignment horizontal="center" vertical="top"/>
    </xf>
    <xf numFmtId="0" fontId="2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vertical="center"/>
    </xf>
    <xf numFmtId="0" fontId="3" fillId="0" borderId="55" xfId="0" applyFont="1" applyBorder="1">
      <alignment vertical="top"/>
    </xf>
    <xf numFmtId="0" fontId="13" fillId="0" borderId="40" xfId="0" applyFont="1" applyBorder="1">
      <alignment vertical="top"/>
    </xf>
    <xf numFmtId="0" fontId="13" fillId="0" borderId="59" xfId="0" applyFont="1" applyBorder="1">
      <alignment vertical="top"/>
    </xf>
    <xf numFmtId="0" fontId="28" fillId="0" borderId="59" xfId="0" applyFont="1" applyBorder="1">
      <alignment vertical="top"/>
    </xf>
    <xf numFmtId="0" fontId="28" fillId="0" borderId="50" xfId="0" applyFont="1" applyBorder="1">
      <alignment vertical="top"/>
    </xf>
    <xf numFmtId="0" fontId="13" fillId="0" borderId="50" xfId="0" applyFont="1" applyBorder="1">
      <alignment vertical="top"/>
    </xf>
    <xf numFmtId="0" fontId="3" fillId="0" borderId="50" xfId="0" applyFont="1" applyBorder="1" applyAlignment="1">
      <alignment horizontal="center" vertical="top"/>
    </xf>
    <xf numFmtId="0" fontId="11" fillId="0" borderId="55" xfId="0" applyFont="1" applyBorder="1">
      <alignment vertical="top"/>
    </xf>
    <xf numFmtId="40" fontId="3" fillId="4" borderId="22" xfId="0" applyNumberFormat="1" applyFont="1" applyFill="1" applyBorder="1">
      <alignment vertical="top"/>
    </xf>
    <xf numFmtId="0" fontId="13" fillId="0" borderId="39" xfId="0" applyFont="1" applyFill="1" applyBorder="1">
      <alignment vertical="top"/>
    </xf>
    <xf numFmtId="0" fontId="1" fillId="0" borderId="1" xfId="0" applyFont="1" applyBorder="1" applyAlignment="1"/>
    <xf numFmtId="0" fontId="4" fillId="0" borderId="0" xfId="0" applyFont="1" applyAlignment="1"/>
    <xf numFmtId="40" fontId="2" fillId="0" borderId="0" xfId="0" applyNumberFormat="1" applyFont="1" applyAlignment="1"/>
    <xf numFmtId="40" fontId="2" fillId="0" borderId="32" xfId="0" applyNumberFormat="1" applyFont="1" applyBorder="1" applyAlignment="1"/>
    <xf numFmtId="40" fontId="4" fillId="0" borderId="0" xfId="0" applyNumberFormat="1" applyFont="1" applyAlignment="1"/>
    <xf numFmtId="39" fontId="0" fillId="0" borderId="9" xfId="0" applyNumberFormat="1" applyBorder="1" applyAlignment="1"/>
    <xf numFmtId="0" fontId="1" fillId="0" borderId="0" xfId="0" applyFont="1" applyAlignment="1"/>
    <xf numFmtId="0" fontId="3" fillId="0" borderId="37" xfId="0" applyFont="1" applyBorder="1" applyAlignment="1">
      <alignment horizontal="center" vertical="top"/>
    </xf>
    <xf numFmtId="0" fontId="3" fillId="0" borderId="55" xfId="0" applyFont="1" applyBorder="1" applyAlignment="1">
      <alignment horizontal="center" vertical="top"/>
    </xf>
    <xf numFmtId="0" fontId="2" fillId="0" borderId="21" xfId="0" applyFont="1" applyFill="1" applyBorder="1">
      <alignment vertical="top"/>
    </xf>
    <xf numFmtId="0" fontId="12" fillId="0" borderId="0" xfId="0" applyFont="1" applyAlignment="1"/>
    <xf numFmtId="0" fontId="12" fillId="0" borderId="1" xfId="0" applyFont="1" applyBorder="1" applyAlignment="1"/>
    <xf numFmtId="0" fontId="3" fillId="0" borderId="0" xfId="0" applyFont="1" applyAlignment="1"/>
    <xf numFmtId="164" fontId="16" fillId="0" borderId="0" xfId="0" applyNumberFormat="1" applyFont="1" applyAlignment="1"/>
    <xf numFmtId="164" fontId="2" fillId="0" borderId="41" xfId="0" applyNumberFormat="1" applyFont="1" applyBorder="1" applyAlignment="1"/>
    <xf numFmtId="39" fontId="13" fillId="0" borderId="9" xfId="0" applyNumberFormat="1" applyFont="1" applyBorder="1" applyAlignment="1"/>
    <xf numFmtId="0" fontId="20" fillId="0" borderId="21" xfId="0" applyFont="1" applyBorder="1">
      <alignment vertical="top"/>
    </xf>
    <xf numFmtId="0" fontId="13" fillId="0" borderId="21" xfId="0" applyFont="1" applyBorder="1">
      <alignment vertical="top"/>
    </xf>
    <xf numFmtId="0" fontId="13" fillId="0" borderId="39" xfId="0" applyFont="1" applyBorder="1">
      <alignment vertical="top"/>
    </xf>
    <xf numFmtId="0" fontId="3" fillId="0" borderId="39" xfId="0" applyFont="1" applyFill="1" applyBorder="1">
      <alignment vertical="top"/>
    </xf>
    <xf numFmtId="40" fontId="10" fillId="0" borderId="13" xfId="0" applyNumberFormat="1" applyFont="1" applyFill="1" applyBorder="1" applyAlignment="1">
      <alignment horizontal="center" vertical="top"/>
    </xf>
    <xf numFmtId="40" fontId="10" fillId="0" borderId="12" xfId="0" applyNumberFormat="1" applyFont="1" applyFill="1" applyBorder="1" applyAlignment="1">
      <alignment horizontal="center" vertical="top"/>
    </xf>
    <xf numFmtId="40" fontId="10" fillId="0" borderId="18" xfId="0" applyNumberFormat="1" applyFont="1" applyFill="1" applyBorder="1" applyAlignment="1">
      <alignment horizontal="center" vertical="top"/>
    </xf>
    <xf numFmtId="0" fontId="0" fillId="0" borderId="0" xfId="0" applyBorder="1">
      <alignment vertical="top"/>
    </xf>
    <xf numFmtId="0" fontId="32" fillId="0" borderId="0" xfId="0" applyFont="1" applyBorder="1" applyAlignment="1"/>
    <xf numFmtId="0" fontId="0" fillId="0" borderId="0" xfId="0" applyBorder="1" applyAlignment="1">
      <alignment horizontal="left" vertical="top"/>
    </xf>
    <xf numFmtId="0" fontId="32" fillId="0" borderId="0" xfId="0" applyFont="1" applyBorder="1" applyAlignment="1">
      <alignment horizontal="center"/>
    </xf>
    <xf numFmtId="0" fontId="32" fillId="0" borderId="0" xfId="0" applyFont="1" applyBorder="1" applyAlignment="1">
      <alignment horizontal="left"/>
    </xf>
    <xf numFmtId="40" fontId="35" fillId="0" borderId="0" xfId="0" applyNumberFormat="1" applyFont="1" applyFill="1" applyBorder="1" applyAlignment="1"/>
    <xf numFmtId="40" fontId="36" fillId="0" borderId="0" xfId="0" applyNumberFormat="1" applyFont="1" applyFill="1" applyBorder="1" applyAlignment="1"/>
    <xf numFmtId="40" fontId="35" fillId="5" borderId="41" xfId="0" applyNumberFormat="1" applyFont="1" applyFill="1" applyBorder="1" applyAlignment="1"/>
    <xf numFmtId="0" fontId="37" fillId="0" borderId="0" xfId="0" applyFont="1" applyBorder="1" applyAlignment="1"/>
    <xf numFmtId="40" fontId="31" fillId="0" borderId="0" xfId="0" applyNumberFormat="1" applyFont="1" applyFill="1" applyBorder="1" applyAlignment="1"/>
    <xf numFmtId="0" fontId="0" fillId="0" borderId="0" xfId="0" applyFill="1" applyBorder="1" applyAlignment="1"/>
    <xf numFmtId="0" fontId="0" fillId="0" borderId="0" xfId="0" applyFill="1" applyBorder="1">
      <alignment vertical="top"/>
    </xf>
    <xf numFmtId="0" fontId="1" fillId="0" borderId="0" xfId="0" applyFont="1" applyFill="1" applyBorder="1">
      <alignment vertical="top"/>
    </xf>
    <xf numFmtId="0" fontId="0" fillId="0" borderId="0" xfId="0" applyBorder="1" applyAlignment="1"/>
    <xf numFmtId="0" fontId="1" fillId="0" borderId="0" xfId="0" applyFont="1" applyFill="1">
      <alignment vertical="top"/>
    </xf>
    <xf numFmtId="11" fontId="1" fillId="0" borderId="0" xfId="0" applyNumberFormat="1" applyFont="1">
      <alignment vertical="top"/>
    </xf>
    <xf numFmtId="0" fontId="11" fillId="0" borderId="0" xfId="0" applyNumberFormat="1" applyFont="1" applyAlignment="1"/>
    <xf numFmtId="0" fontId="11" fillId="0" borderId="0" xfId="0" applyNumberFormat="1" applyFont="1" applyBorder="1">
      <alignment vertical="top"/>
    </xf>
    <xf numFmtId="0" fontId="9" fillId="0" borderId="0" xfId="0" applyNumberFormat="1" applyFont="1">
      <alignment vertical="top"/>
    </xf>
    <xf numFmtId="0" fontId="11" fillId="0" borderId="0" xfId="0" applyNumberFormat="1" applyFont="1">
      <alignment vertical="top"/>
    </xf>
    <xf numFmtId="0" fontId="8" fillId="0" borderId="0" xfId="0" applyNumberFormat="1" applyFont="1" applyBorder="1">
      <alignment vertical="top"/>
    </xf>
    <xf numFmtId="0" fontId="13" fillId="0" borderId="0" xfId="0" applyNumberFormat="1" applyFont="1" applyAlignment="1"/>
    <xf numFmtId="0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12" fillId="0" borderId="0" xfId="0" applyNumberFormat="1" applyFont="1" applyBorder="1" applyAlignment="1"/>
    <xf numFmtId="0" fontId="12" fillId="0" borderId="0" xfId="0" applyNumberFormat="1" applyFont="1" applyFill="1" applyBorder="1" applyAlignment="1"/>
    <xf numFmtId="0" fontId="11" fillId="0" borderId="0" xfId="0" applyFont="1" applyBorder="1">
      <alignment vertical="top"/>
    </xf>
    <xf numFmtId="0" fontId="37" fillId="0" borderId="40" xfId="0" applyFont="1" applyBorder="1" applyAlignment="1"/>
    <xf numFmtId="40" fontId="16" fillId="0" borderId="0" xfId="0" applyNumberFormat="1" applyFont="1" applyFill="1" applyBorder="1" applyAlignment="1">
      <alignment vertical="center"/>
    </xf>
    <xf numFmtId="164" fontId="30" fillId="0" borderId="0" xfId="0" applyNumberFormat="1" applyFont="1" applyFill="1" applyBorder="1" applyAlignment="1">
      <alignment vertical="center"/>
    </xf>
    <xf numFmtId="164" fontId="16" fillId="0" borderId="0" xfId="0" applyNumberFormat="1" applyFont="1" applyFill="1" applyBorder="1" applyAlignment="1">
      <alignment vertical="center"/>
    </xf>
    <xf numFmtId="39" fontId="15" fillId="0" borderId="57" xfId="0" applyNumberFormat="1" applyFont="1" applyBorder="1">
      <alignment vertical="top"/>
    </xf>
    <xf numFmtId="9" fontId="1" fillId="0" borderId="0" xfId="0" applyNumberFormat="1" applyFont="1">
      <alignment vertical="top"/>
    </xf>
    <xf numFmtId="9" fontId="1" fillId="0" borderId="3" xfId="0" applyNumberFormat="1" applyFont="1" applyBorder="1">
      <alignment vertical="top"/>
    </xf>
    <xf numFmtId="9" fontId="6" fillId="0" borderId="0" xfId="0" applyNumberFormat="1" applyFont="1" applyAlignment="1">
      <alignment vertical="center"/>
    </xf>
    <xf numFmtId="9" fontId="6" fillId="0" borderId="12" xfId="0" applyNumberFormat="1" applyFont="1" applyBorder="1" applyAlignment="1">
      <alignment vertical="center"/>
    </xf>
    <xf numFmtId="9" fontId="10" fillId="0" borderId="12" xfId="0" applyNumberFormat="1" applyFont="1" applyBorder="1" applyAlignment="1">
      <alignment horizontal="center" vertical="top"/>
    </xf>
    <xf numFmtId="9" fontId="10" fillId="0" borderId="12" xfId="0" applyNumberFormat="1" applyFont="1" applyBorder="1">
      <alignment vertical="top"/>
    </xf>
    <xf numFmtId="9" fontId="3" fillId="0" borderId="12" xfId="0" applyNumberFormat="1" applyFont="1" applyBorder="1">
      <alignment vertical="top"/>
    </xf>
    <xf numFmtId="9" fontId="9" fillId="0" borderId="12" xfId="0" applyNumberFormat="1" applyFont="1" applyBorder="1">
      <alignment vertical="top"/>
    </xf>
    <xf numFmtId="9" fontId="10" fillId="0" borderId="12" xfId="0" applyNumberFormat="1" applyFont="1" applyBorder="1" applyAlignment="1">
      <alignment horizontal="left" vertical="top"/>
    </xf>
    <xf numFmtId="9" fontId="4" fillId="0" borderId="3" xfId="0" applyNumberFormat="1" applyFont="1" applyBorder="1">
      <alignment vertical="top"/>
    </xf>
    <xf numFmtId="9" fontId="4" fillId="0" borderId="25" xfId="0" applyNumberFormat="1" applyFont="1" applyBorder="1">
      <alignment vertical="top"/>
    </xf>
    <xf numFmtId="9" fontId="3" fillId="0" borderId="23" xfId="0" applyNumberFormat="1" applyFont="1" applyBorder="1">
      <alignment vertical="top"/>
    </xf>
    <xf numFmtId="9" fontId="3" fillId="0" borderId="0" xfId="0" applyNumberFormat="1" applyFont="1">
      <alignment vertical="top"/>
    </xf>
    <xf numFmtId="9" fontId="3" fillId="0" borderId="0" xfId="0" applyNumberFormat="1" applyFont="1" applyAlignment="1"/>
    <xf numFmtId="9" fontId="18" fillId="0" borderId="0" xfId="0" applyNumberFormat="1" applyFont="1">
      <alignment vertical="top"/>
    </xf>
    <xf numFmtId="9" fontId="9" fillId="0" borderId="53" xfId="0" applyNumberFormat="1" applyFont="1" applyBorder="1">
      <alignment vertical="top"/>
    </xf>
    <xf numFmtId="9" fontId="6" fillId="0" borderId="13" xfId="0" applyNumberFormat="1" applyFont="1" applyBorder="1" applyAlignment="1">
      <alignment vertical="center"/>
    </xf>
    <xf numFmtId="9" fontId="3" fillId="0" borderId="0" xfId="0" applyNumberFormat="1" applyFont="1" applyBorder="1">
      <alignment vertical="top"/>
    </xf>
    <xf numFmtId="9" fontId="13" fillId="0" borderId="0" xfId="0" applyNumberFormat="1" applyFont="1" applyBorder="1">
      <alignment vertical="top"/>
    </xf>
    <xf numFmtId="9" fontId="19" fillId="0" borderId="0" xfId="0" applyNumberFormat="1" applyFont="1" applyBorder="1">
      <alignment vertical="top"/>
    </xf>
    <xf numFmtId="9" fontId="0" fillId="0" borderId="0" xfId="0" applyNumberFormat="1" applyBorder="1" applyAlignment="1">
      <alignment horizontal="left"/>
    </xf>
    <xf numFmtId="9" fontId="34" fillId="0" borderId="0" xfId="0" applyNumberFormat="1" applyFont="1" applyBorder="1" applyAlignment="1"/>
    <xf numFmtId="9" fontId="8" fillId="0" borderId="0" xfId="0" applyNumberFormat="1" applyFont="1">
      <alignment vertical="top"/>
    </xf>
    <xf numFmtId="9" fontId="40" fillId="0" borderId="0" xfId="0" applyNumberFormat="1" applyFont="1" applyFill="1" applyBorder="1" applyAlignment="1"/>
    <xf numFmtId="9" fontId="10" fillId="0" borderId="12" xfId="0" applyNumberFormat="1" applyFont="1" applyBorder="1" applyAlignment="1"/>
    <xf numFmtId="9" fontId="10" fillId="0" borderId="0" xfId="0" applyNumberFormat="1" applyFont="1" applyAlignment="1"/>
    <xf numFmtId="9" fontId="10" fillId="0" borderId="48" xfId="0" applyNumberFormat="1" applyFont="1" applyBorder="1">
      <alignment vertical="top"/>
    </xf>
    <xf numFmtId="9" fontId="10" fillId="0" borderId="3" xfId="0" applyNumberFormat="1" applyFont="1" applyBorder="1">
      <alignment vertical="top"/>
    </xf>
    <xf numFmtId="9" fontId="10" fillId="0" borderId="25" xfId="0" applyNumberFormat="1" applyFont="1" applyBorder="1">
      <alignment vertical="top"/>
    </xf>
    <xf numFmtId="9" fontId="10" fillId="0" borderId="29" xfId="0" applyNumberFormat="1" applyFont="1" applyBorder="1">
      <alignment vertical="top"/>
    </xf>
    <xf numFmtId="9" fontId="10" fillId="0" borderId="0" xfId="0" applyNumberFormat="1" applyFont="1">
      <alignment vertical="top"/>
    </xf>
    <xf numFmtId="9" fontId="15" fillId="0" borderId="0" xfId="0" applyNumberFormat="1" applyFont="1" applyBorder="1" applyAlignment="1"/>
    <xf numFmtId="166" fontId="15" fillId="0" borderId="0" xfId="0" applyNumberFormat="1" applyFont="1" applyBorder="1" applyAlignment="1"/>
    <xf numFmtId="9" fontId="0" fillId="0" borderId="0" xfId="0" applyNumberFormat="1" applyFill="1" applyBorder="1" applyAlignment="1">
      <alignment horizontal="left"/>
    </xf>
    <xf numFmtId="0" fontId="33" fillId="0" borderId="0" xfId="0" applyFont="1" applyBorder="1">
      <alignment vertical="top"/>
    </xf>
    <xf numFmtId="0" fontId="1" fillId="0" borderId="0" xfId="0" applyFont="1" applyBorder="1">
      <alignment vertical="top"/>
    </xf>
    <xf numFmtId="0" fontId="37" fillId="0" borderId="71" xfId="0" applyFont="1" applyBorder="1" applyAlignment="1"/>
    <xf numFmtId="0" fontId="0" fillId="0" borderId="70" xfId="0" applyBorder="1">
      <alignment vertical="top"/>
    </xf>
    <xf numFmtId="0" fontId="0" fillId="0" borderId="72" xfId="0" applyBorder="1">
      <alignment vertical="top"/>
    </xf>
    <xf numFmtId="0" fontId="0" fillId="0" borderId="72" xfId="0" applyBorder="1" applyAlignment="1"/>
    <xf numFmtId="0" fontId="32" fillId="0" borderId="72" xfId="0" applyFont="1" applyBorder="1" applyAlignment="1">
      <alignment horizontal="left"/>
    </xf>
    <xf numFmtId="9" fontId="34" fillId="0" borderId="72" xfId="0" applyNumberFormat="1" applyFont="1" applyBorder="1" applyAlignment="1"/>
    <xf numFmtId="40" fontId="35" fillId="0" borderId="72" xfId="0" applyNumberFormat="1" applyFont="1" applyFill="1" applyBorder="1" applyAlignment="1"/>
    <xf numFmtId="40" fontId="36" fillId="0" borderId="72" xfId="0" applyNumberFormat="1" applyFont="1" applyFill="1" applyBorder="1" applyAlignment="1"/>
    <xf numFmtId="0" fontId="0" fillId="0" borderId="72" xfId="0" applyFill="1" applyBorder="1" applyAlignment="1"/>
    <xf numFmtId="0" fontId="0" fillId="0" borderId="57" xfId="0" applyFill="1" applyBorder="1">
      <alignment vertical="top"/>
    </xf>
    <xf numFmtId="0" fontId="0" fillId="0" borderId="58" xfId="0" applyFill="1" applyBorder="1">
      <alignment vertical="top"/>
    </xf>
    <xf numFmtId="0" fontId="33" fillId="0" borderId="72" xfId="0" applyFont="1" applyBorder="1">
      <alignment vertical="top"/>
    </xf>
    <xf numFmtId="0" fontId="13" fillId="0" borderId="0" xfId="0" applyFont="1" applyFill="1" applyBorder="1">
      <alignment vertical="top"/>
    </xf>
    <xf numFmtId="0" fontId="12" fillId="0" borderId="0" xfId="0" applyFont="1" applyFill="1" applyBorder="1">
      <alignment vertical="top"/>
    </xf>
    <xf numFmtId="0" fontId="8" fillId="0" borderId="0" xfId="0" applyFont="1" applyFill="1" applyBorder="1">
      <alignment vertical="top"/>
    </xf>
    <xf numFmtId="40" fontId="2" fillId="0" borderId="0" xfId="0" applyNumberFormat="1" applyFont="1" applyFill="1" applyBorder="1">
      <alignment vertical="top"/>
    </xf>
    <xf numFmtId="40" fontId="39" fillId="0" borderId="0" xfId="0" applyNumberFormat="1" applyFont="1" applyFill="1" applyBorder="1">
      <alignment vertical="top"/>
    </xf>
    <xf numFmtId="40" fontId="21" fillId="0" borderId="0" xfId="0" applyNumberFormat="1" applyFont="1" applyFill="1" applyBorder="1">
      <alignment vertical="top"/>
    </xf>
    <xf numFmtId="40" fontId="2" fillId="0" borderId="41" xfId="0" applyNumberFormat="1" applyFont="1" applyBorder="1" applyAlignment="1"/>
    <xf numFmtId="40" fontId="2" fillId="6" borderId="32" xfId="0" applyNumberFormat="1" applyFont="1" applyFill="1" applyBorder="1" applyAlignment="1"/>
    <xf numFmtId="40" fontId="2" fillId="6" borderId="41" xfId="0" applyNumberFormat="1" applyFont="1" applyFill="1" applyBorder="1" applyAlignment="1"/>
    <xf numFmtId="0" fontId="12" fillId="0" borderId="71" xfId="0" applyFont="1" applyBorder="1">
      <alignment vertical="top"/>
    </xf>
    <xf numFmtId="40" fontId="9" fillId="0" borderId="12" xfId="0" applyNumberFormat="1" applyFont="1" applyBorder="1" applyAlignment="1">
      <alignment horizontal="center" vertical="top"/>
    </xf>
    <xf numFmtId="9" fontId="3" fillId="0" borderId="0" xfId="0" applyNumberFormat="1" applyFont="1" applyFill="1" applyBorder="1">
      <alignment vertical="top"/>
    </xf>
    <xf numFmtId="0" fontId="2" fillId="0" borderId="0" xfId="0" applyNumberFormat="1" applyFont="1" applyFill="1" applyAlignment="1"/>
    <xf numFmtId="9" fontId="12" fillId="0" borderId="0" xfId="0" applyNumberFormat="1" applyFont="1" applyFill="1" applyBorder="1" applyAlignment="1"/>
    <xf numFmtId="40" fontId="10" fillId="7" borderId="13" xfId="0" applyNumberFormat="1" applyFont="1" applyFill="1" applyBorder="1" applyAlignment="1">
      <alignment horizontal="center" vertical="top"/>
    </xf>
    <xf numFmtId="40" fontId="10" fillId="7" borderId="12" xfId="0" applyNumberFormat="1" applyFont="1" applyFill="1" applyBorder="1" applyAlignment="1">
      <alignment horizontal="center" vertical="top"/>
    </xf>
    <xf numFmtId="0" fontId="10" fillId="7" borderId="18" xfId="0" applyFont="1" applyFill="1" applyBorder="1" applyAlignment="1">
      <alignment horizontal="center" vertical="top"/>
    </xf>
    <xf numFmtId="40" fontId="3" fillId="7" borderId="22" xfId="0" applyNumberFormat="1" applyFont="1" applyFill="1" applyBorder="1">
      <alignment vertical="top"/>
    </xf>
    <xf numFmtId="40" fontId="3" fillId="7" borderId="12" xfId="0" applyNumberFormat="1" applyFont="1" applyFill="1" applyBorder="1">
      <alignment vertical="top"/>
    </xf>
    <xf numFmtId="40" fontId="23" fillId="7" borderId="22" xfId="0" applyNumberFormat="1" applyFont="1" applyFill="1" applyBorder="1">
      <alignment vertical="top"/>
    </xf>
    <xf numFmtId="40" fontId="24" fillId="7" borderId="24" xfId="0" applyNumberFormat="1" applyFont="1" applyFill="1" applyBorder="1">
      <alignment vertical="top"/>
    </xf>
    <xf numFmtId="0" fontId="27" fillId="0" borderId="0" xfId="0" applyFont="1" applyBorder="1" applyAlignment="1">
      <alignment horizontal="center" vertical="top"/>
    </xf>
    <xf numFmtId="0" fontId="27" fillId="0" borderId="0" xfId="0" applyFont="1" applyBorder="1">
      <alignment vertical="top"/>
    </xf>
    <xf numFmtId="0" fontId="3" fillId="0" borderId="73" xfId="0" applyFont="1" applyBorder="1" applyAlignment="1">
      <alignment horizontal="center" vertical="top"/>
    </xf>
    <xf numFmtId="0" fontId="3" fillId="0" borderId="74" xfId="0" applyFont="1" applyBorder="1" applyAlignment="1">
      <alignment horizontal="center" vertical="top"/>
    </xf>
    <xf numFmtId="0" fontId="3" fillId="0" borderId="75" xfId="0" applyFont="1" applyFill="1" applyBorder="1">
      <alignment vertical="top"/>
    </xf>
    <xf numFmtId="0" fontId="2" fillId="0" borderId="0" xfId="0" applyFont="1" applyAlignment="1">
      <alignment horizontal="center"/>
    </xf>
    <xf numFmtId="40" fontId="3" fillId="4" borderId="49" xfId="0" applyNumberFormat="1" applyFont="1" applyFill="1" applyBorder="1">
      <alignment vertical="top"/>
    </xf>
    <xf numFmtId="40" fontId="3" fillId="0" borderId="40" xfId="0" applyNumberFormat="1" applyFont="1" applyBorder="1">
      <alignment vertical="top"/>
    </xf>
    <xf numFmtId="9" fontId="10" fillId="0" borderId="0" xfId="0" applyNumberFormat="1" applyFont="1" applyBorder="1">
      <alignment vertical="top"/>
    </xf>
    <xf numFmtId="0" fontId="3" fillId="0" borderId="46" xfId="0" applyFont="1" applyBorder="1">
      <alignment vertical="top"/>
    </xf>
    <xf numFmtId="40" fontId="23" fillId="2" borderId="49" xfId="0" applyNumberFormat="1" applyFont="1" applyFill="1" applyBorder="1">
      <alignment vertical="top"/>
    </xf>
    <xf numFmtId="40" fontId="3" fillId="0" borderId="49" xfId="0" applyNumberFormat="1" applyFont="1" applyBorder="1">
      <alignment vertical="top"/>
    </xf>
    <xf numFmtId="40" fontId="3" fillId="7" borderId="49" xfId="0" applyNumberFormat="1" applyFont="1" applyFill="1" applyBorder="1">
      <alignment vertical="top"/>
    </xf>
    <xf numFmtId="0" fontId="3" fillId="0" borderId="40" xfId="0" applyFont="1" applyBorder="1">
      <alignment vertical="top"/>
    </xf>
    <xf numFmtId="40" fontId="23" fillId="0" borderId="40" xfId="0" applyNumberFormat="1" applyFont="1" applyFill="1" applyBorder="1">
      <alignment vertical="top"/>
    </xf>
    <xf numFmtId="40" fontId="3" fillId="0" borderId="40" xfId="0" applyNumberFormat="1" applyFont="1" applyFill="1" applyBorder="1">
      <alignment vertical="top"/>
    </xf>
    <xf numFmtId="0" fontId="3" fillId="0" borderId="0" xfId="0" applyFont="1" applyBorder="1" applyAlignment="1"/>
    <xf numFmtId="9" fontId="3" fillId="0" borderId="8" xfId="0" applyNumberFormat="1" applyFont="1" applyFill="1" applyBorder="1">
      <alignment vertical="top"/>
    </xf>
    <xf numFmtId="40" fontId="10" fillId="0" borderId="13" xfId="0" applyNumberFormat="1" applyFont="1" applyBorder="1" applyAlignment="1">
      <alignment horizontal="center" vertical="top"/>
    </xf>
    <xf numFmtId="40" fontId="10" fillId="0" borderId="12" xfId="0" applyNumberFormat="1" applyFont="1" applyBorder="1" applyAlignment="1">
      <alignment horizontal="center" vertical="top"/>
    </xf>
    <xf numFmtId="0" fontId="10" fillId="0" borderId="18" xfId="0" applyFont="1" applyBorder="1" applyAlignment="1">
      <alignment horizontal="center" vertical="top"/>
    </xf>
    <xf numFmtId="164" fontId="31" fillId="8" borderId="41" xfId="0" applyNumberFormat="1" applyFont="1" applyFill="1" applyBorder="1" applyAlignment="1"/>
    <xf numFmtId="40" fontId="31" fillId="8" borderId="41" xfId="0" applyNumberFormat="1" applyFont="1" applyFill="1" applyBorder="1" applyAlignment="1"/>
    <xf numFmtId="164" fontId="31" fillId="8" borderId="0" xfId="0" applyNumberFormat="1" applyFont="1" applyFill="1" applyBorder="1" applyAlignment="1"/>
    <xf numFmtId="164" fontId="31" fillId="8" borderId="41" xfId="0" applyNumberFormat="1" applyFont="1" applyFill="1" applyBorder="1" applyAlignment="1">
      <alignment vertical="center"/>
    </xf>
    <xf numFmtId="40" fontId="2" fillId="7" borderId="43" xfId="0" applyNumberFormat="1" applyFont="1" applyFill="1" applyBorder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 vertical="center"/>
    </xf>
    <xf numFmtId="0" fontId="0" fillId="9" borderId="5" xfId="0" applyFill="1" applyBorder="1">
      <alignment vertical="top"/>
    </xf>
    <xf numFmtId="0" fontId="20" fillId="9" borderId="7" xfId="0" applyFont="1" applyFill="1" applyBorder="1">
      <alignment vertical="top"/>
    </xf>
    <xf numFmtId="9" fontId="0" fillId="9" borderId="60" xfId="0" applyNumberFormat="1" applyFill="1" applyBorder="1">
      <alignment vertical="top"/>
    </xf>
    <xf numFmtId="0" fontId="0" fillId="9" borderId="60" xfId="0" applyFill="1" applyBorder="1">
      <alignment vertical="top"/>
    </xf>
    <xf numFmtId="0" fontId="0" fillId="9" borderId="8" xfId="0" applyFill="1" applyBorder="1">
      <alignment vertical="top"/>
    </xf>
    <xf numFmtId="0" fontId="20" fillId="9" borderId="0" xfId="0" applyFont="1" applyFill="1" applyBorder="1">
      <alignment vertical="top"/>
    </xf>
    <xf numFmtId="9" fontId="13" fillId="9" borderId="0" xfId="0" applyNumberFormat="1" applyFont="1" applyFill="1" applyBorder="1">
      <alignment vertical="top"/>
    </xf>
    <xf numFmtId="0" fontId="13" fillId="9" borderId="0" xfId="0" applyFont="1" applyFill="1" applyBorder="1">
      <alignment vertical="top"/>
    </xf>
    <xf numFmtId="40" fontId="2" fillId="9" borderId="63" xfId="0" applyNumberFormat="1" applyFont="1" applyFill="1" applyBorder="1">
      <alignment vertical="top"/>
    </xf>
    <xf numFmtId="0" fontId="13" fillId="9" borderId="8" xfId="0" applyFont="1" applyFill="1" applyBorder="1">
      <alignment vertical="top"/>
    </xf>
    <xf numFmtId="0" fontId="13" fillId="9" borderId="0" xfId="0" applyFont="1" applyFill="1" applyBorder="1" applyAlignment="1">
      <alignment horizontal="left" vertical="top"/>
    </xf>
    <xf numFmtId="40" fontId="3" fillId="9" borderId="64" xfId="0" applyNumberFormat="1" applyFont="1" applyFill="1" applyBorder="1">
      <alignment vertical="top"/>
    </xf>
    <xf numFmtId="0" fontId="20" fillId="9" borderId="0" xfId="0" applyFont="1" applyFill="1" applyBorder="1" applyAlignment="1">
      <alignment horizontal="center"/>
    </xf>
    <xf numFmtId="9" fontId="20" fillId="9" borderId="0" xfId="0" applyNumberFormat="1" applyFont="1" applyFill="1" applyBorder="1" applyAlignment="1"/>
    <xf numFmtId="40" fontId="2" fillId="9" borderId="65" xfId="0" applyNumberFormat="1" applyFont="1" applyFill="1" applyBorder="1">
      <alignment vertical="top"/>
    </xf>
    <xf numFmtId="0" fontId="13" fillId="9" borderId="0" xfId="0" applyFont="1" applyFill="1" applyBorder="1" applyAlignment="1">
      <alignment horizontal="center" vertical="top"/>
    </xf>
    <xf numFmtId="0" fontId="11" fillId="9" borderId="0" xfId="0" applyFont="1" applyFill="1" applyBorder="1" applyAlignment="1">
      <alignment horizontal="center" vertical="top"/>
    </xf>
    <xf numFmtId="0" fontId="13" fillId="9" borderId="66" xfId="0" applyFont="1" applyFill="1" applyBorder="1">
      <alignment vertical="top"/>
    </xf>
    <xf numFmtId="0" fontId="32" fillId="9" borderId="40" xfId="0" applyFont="1" applyFill="1" applyBorder="1">
      <alignment vertical="top"/>
    </xf>
    <xf numFmtId="0" fontId="11" fillId="9" borderId="40" xfId="0" applyFont="1" applyFill="1" applyBorder="1" applyAlignment="1"/>
    <xf numFmtId="0" fontId="11" fillId="9" borderId="40" xfId="0" applyFont="1" applyFill="1" applyBorder="1" applyAlignment="1">
      <alignment horizontal="center"/>
    </xf>
    <xf numFmtId="40" fontId="39" fillId="9" borderId="67" xfId="0" applyNumberFormat="1" applyFont="1" applyFill="1" applyBorder="1">
      <alignment vertical="top"/>
    </xf>
    <xf numFmtId="0" fontId="21" fillId="9" borderId="0" xfId="0" applyFont="1" applyFill="1" applyBorder="1" applyAlignment="1"/>
    <xf numFmtId="0" fontId="11" fillId="9" borderId="0" xfId="0" applyFont="1" applyFill="1" applyBorder="1" applyAlignment="1"/>
    <xf numFmtId="0" fontId="11" fillId="9" borderId="0" xfId="0" applyFont="1" applyFill="1" applyBorder="1" applyAlignment="1">
      <alignment horizontal="center"/>
    </xf>
    <xf numFmtId="40" fontId="39" fillId="9" borderId="64" xfId="0" applyNumberFormat="1" applyFont="1" applyFill="1" applyBorder="1">
      <alignment vertical="top"/>
    </xf>
    <xf numFmtId="40" fontId="21" fillId="9" borderId="68" xfId="0" applyNumberFormat="1" applyFont="1" applyFill="1" applyBorder="1">
      <alignment vertical="top"/>
    </xf>
    <xf numFmtId="0" fontId="13" fillId="9" borderId="61" xfId="0" applyFont="1" applyFill="1" applyBorder="1">
      <alignment vertical="top"/>
    </xf>
    <xf numFmtId="0" fontId="38" fillId="9" borderId="62" xfId="0" applyFont="1" applyFill="1" applyBorder="1">
      <alignment vertical="top"/>
    </xf>
    <xf numFmtId="9" fontId="38" fillId="9" borderId="62" xfId="0" applyNumberFormat="1" applyFont="1" applyFill="1" applyBorder="1">
      <alignment vertical="top"/>
    </xf>
    <xf numFmtId="40" fontId="3" fillId="9" borderId="69" xfId="0" applyNumberFormat="1" applyFont="1" applyFill="1" applyBorder="1" applyAlignment="1">
      <alignment horizontal="center" vertical="top"/>
    </xf>
    <xf numFmtId="0" fontId="15" fillId="0" borderId="71" xfId="0" applyFont="1" applyBorder="1" applyAlignment="1"/>
    <xf numFmtId="0" fontId="4" fillId="0" borderId="0" xfId="0" applyFont="1" applyBorder="1">
      <alignment vertical="top"/>
    </xf>
    <xf numFmtId="9" fontId="4" fillId="0" borderId="0" xfId="0" applyNumberFormat="1" applyFont="1" applyBorder="1">
      <alignment vertical="top"/>
    </xf>
    <xf numFmtId="40" fontId="18" fillId="0" borderId="0" xfId="0" applyNumberFormat="1" applyFont="1" applyBorder="1">
      <alignment vertical="top"/>
    </xf>
    <xf numFmtId="0" fontId="1" fillId="0" borderId="1" xfId="0" applyNumberFormat="1" applyFont="1" applyBorder="1">
      <alignment vertical="top"/>
    </xf>
    <xf numFmtId="0" fontId="8" fillId="0" borderId="1" xfId="0" applyNumberFormat="1" applyFont="1" applyBorder="1">
      <alignment vertical="top"/>
    </xf>
    <xf numFmtId="40" fontId="3" fillId="0" borderId="1" xfId="0" applyNumberFormat="1" applyFont="1" applyFill="1" applyBorder="1" applyAlignment="1"/>
    <xf numFmtId="0" fontId="12" fillId="0" borderId="1" xfId="0" applyNumberFormat="1" applyFont="1" applyBorder="1">
      <alignment vertical="top"/>
    </xf>
    <xf numFmtId="40" fontId="41" fillId="0" borderId="0" xfId="0" applyNumberFormat="1" applyFont="1" applyFill="1" applyAlignment="1">
      <alignment horizontal="left"/>
    </xf>
    <xf numFmtId="40" fontId="10" fillId="7" borderId="18" xfId="0" applyNumberFormat="1" applyFont="1" applyFill="1" applyBorder="1" applyAlignment="1">
      <alignment horizontal="center" vertical="top"/>
    </xf>
    <xf numFmtId="40" fontId="24" fillId="0" borderId="0" xfId="0" applyNumberFormat="1" applyFont="1" applyFill="1" applyBorder="1">
      <alignment vertical="top"/>
    </xf>
    <xf numFmtId="40" fontId="23" fillId="0" borderId="0" xfId="0" applyNumberFormat="1" applyFont="1" applyFill="1" applyBorder="1">
      <alignment vertical="top"/>
    </xf>
    <xf numFmtId="0" fontId="1" fillId="0" borderId="3" xfId="0" applyFont="1" applyFill="1" applyBorder="1">
      <alignment vertical="top"/>
    </xf>
    <xf numFmtId="40" fontId="4" fillId="0" borderId="0" xfId="0" applyNumberFormat="1" applyFont="1" applyFill="1">
      <alignment vertical="top"/>
    </xf>
    <xf numFmtId="40" fontId="10" fillId="0" borderId="0" xfId="0" applyNumberFormat="1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/>
    </xf>
    <xf numFmtId="40" fontId="9" fillId="0" borderId="0" xfId="0" applyNumberFormat="1" applyFont="1" applyFill="1" applyBorder="1">
      <alignment vertical="top"/>
    </xf>
    <xf numFmtId="40" fontId="3" fillId="0" borderId="0" xfId="0" applyNumberFormat="1" applyFont="1" applyFill="1" applyBorder="1" applyAlignment="1"/>
    <xf numFmtId="40" fontId="2" fillId="0" borderId="0" xfId="0" applyNumberFormat="1" applyFont="1" applyFill="1" applyBorder="1" applyAlignment="1"/>
    <xf numFmtId="40" fontId="4" fillId="0" borderId="25" xfId="0" applyNumberFormat="1" applyFont="1" applyFill="1" applyBorder="1">
      <alignment vertical="top"/>
    </xf>
    <xf numFmtId="40" fontId="4" fillId="0" borderId="3" xfId="0" applyNumberFormat="1" applyFont="1" applyFill="1" applyBorder="1">
      <alignment vertical="top"/>
    </xf>
    <xf numFmtId="40" fontId="3" fillId="0" borderId="0" xfId="0" applyNumberFormat="1" applyFont="1" applyFill="1">
      <alignment vertical="top"/>
    </xf>
    <xf numFmtId="164" fontId="31" fillId="0" borderId="0" xfId="0" applyNumberFormat="1" applyFont="1" applyFill="1" applyBorder="1" applyAlignment="1"/>
    <xf numFmtId="165" fontId="7" fillId="0" borderId="0" xfId="0" applyNumberFormat="1" applyFont="1" applyFill="1" applyAlignment="1">
      <alignment vertical="center"/>
    </xf>
    <xf numFmtId="40" fontId="4" fillId="0" borderId="0" xfId="0" applyNumberFormat="1" applyFont="1" applyFill="1" applyBorder="1">
      <alignment vertical="top"/>
    </xf>
    <xf numFmtId="40" fontId="9" fillId="0" borderId="53" xfId="0" applyNumberFormat="1" applyFont="1" applyFill="1" applyBorder="1">
      <alignment vertical="top"/>
    </xf>
    <xf numFmtId="40" fontId="13" fillId="0" borderId="0" xfId="0" applyNumberFormat="1" applyFont="1" applyFill="1" applyBorder="1">
      <alignment vertical="top"/>
    </xf>
    <xf numFmtId="164" fontId="31" fillId="0" borderId="0" xfId="0" applyNumberFormat="1" applyFont="1" applyFill="1" applyBorder="1" applyAlignment="1">
      <alignment vertical="center"/>
    </xf>
    <xf numFmtId="0" fontId="15" fillId="0" borderId="0" xfId="0" applyFont="1" applyFill="1" applyBorder="1">
      <alignment vertical="top"/>
    </xf>
    <xf numFmtId="0" fontId="33" fillId="0" borderId="72" xfId="0" applyFont="1" applyFill="1" applyBorder="1">
      <alignment vertical="top"/>
    </xf>
    <xf numFmtId="0" fontId="33" fillId="0" borderId="0" xfId="0" applyFont="1" applyFill="1" applyBorder="1">
      <alignment vertical="top"/>
    </xf>
    <xf numFmtId="0" fontId="0" fillId="0" borderId="0" xfId="0" applyFill="1">
      <alignment vertical="top"/>
    </xf>
    <xf numFmtId="40" fontId="3" fillId="0" borderId="0" xfId="0" applyNumberFormat="1" applyFont="1" applyFill="1" applyBorder="1" applyAlignment="1">
      <alignment horizontal="center" vertical="top"/>
    </xf>
    <xf numFmtId="0" fontId="11" fillId="0" borderId="0" xfId="0" applyNumberFormat="1" applyFont="1" applyFill="1">
      <alignment vertical="top"/>
    </xf>
    <xf numFmtId="39" fontId="0" fillId="0" borderId="0" xfId="0" applyNumberFormat="1" applyBorder="1">
      <alignment vertical="top"/>
    </xf>
    <xf numFmtId="165" fontId="7" fillId="0" borderId="0" xfId="0" applyNumberFormat="1" applyFont="1" applyFill="1" applyBorder="1" applyAlignment="1">
      <alignment vertical="center"/>
    </xf>
    <xf numFmtId="0" fontId="11" fillId="0" borderId="0" xfId="0" applyNumberFormat="1" applyFont="1" applyFill="1" applyBorder="1">
      <alignment vertical="top"/>
    </xf>
    <xf numFmtId="0" fontId="13" fillId="0" borderId="0" xfId="0" applyNumberFormat="1" applyFont="1" applyBorder="1" applyAlignment="1"/>
    <xf numFmtId="40" fontId="4" fillId="0" borderId="0" xfId="0" applyNumberFormat="1" applyFont="1" applyAlignment="1">
      <alignment vertical="center"/>
    </xf>
    <xf numFmtId="0" fontId="3" fillId="10" borderId="21" xfId="0" applyFont="1" applyFill="1" applyBorder="1">
      <alignment vertical="top"/>
    </xf>
    <xf numFmtId="40" fontId="23" fillId="10" borderId="22" xfId="0" applyNumberFormat="1" applyFont="1" applyFill="1" applyBorder="1">
      <alignment vertical="top"/>
    </xf>
    <xf numFmtId="40" fontId="2" fillId="10" borderId="22" xfId="0" applyNumberFormat="1" applyFont="1" applyFill="1" applyBorder="1">
      <alignment vertical="top"/>
    </xf>
    <xf numFmtId="0" fontId="2" fillId="10" borderId="39" xfId="0" applyFont="1" applyFill="1" applyBorder="1">
      <alignment vertical="top"/>
    </xf>
    <xf numFmtId="0" fontId="20" fillId="10" borderId="39" xfId="0" applyFont="1" applyFill="1" applyBorder="1">
      <alignment vertical="top"/>
    </xf>
    <xf numFmtId="0" fontId="13" fillId="0" borderId="54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13" fillId="0" borderId="59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9" fontId="13" fillId="0" borderId="0" xfId="0" applyNumberFormat="1" applyFont="1" applyBorder="1" applyAlignment="1">
      <alignment vertical="center"/>
    </xf>
    <xf numFmtId="39" fontId="13" fillId="0" borderId="57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40" fontId="21" fillId="7" borderId="43" xfId="0" applyNumberFormat="1" applyFont="1" applyFill="1" applyBorder="1" applyAlignment="1">
      <alignment vertical="center"/>
    </xf>
    <xf numFmtId="40" fontId="32" fillId="0" borderId="0" xfId="0" applyNumberFormat="1" applyFont="1" applyBorder="1" applyAlignment="1">
      <alignment vertical="center"/>
    </xf>
    <xf numFmtId="40" fontId="32" fillId="2" borderId="43" xfId="0" applyNumberFormat="1" applyFont="1" applyFill="1" applyBorder="1" applyAlignment="1">
      <alignment vertical="center"/>
    </xf>
    <xf numFmtId="9" fontId="38" fillId="0" borderId="0" xfId="0" applyNumberFormat="1" applyFont="1" applyBorder="1" applyAlignment="1">
      <alignment vertical="center"/>
    </xf>
    <xf numFmtId="39" fontId="21" fillId="10" borderId="43" xfId="0" applyNumberFormat="1" applyFont="1" applyFill="1" applyBorder="1" applyAlignment="1">
      <alignment vertical="center"/>
    </xf>
    <xf numFmtId="40" fontId="24" fillId="0" borderId="23" xfId="0" applyNumberFormat="1" applyFont="1" applyFill="1" applyBorder="1">
      <alignment vertical="top"/>
    </xf>
    <xf numFmtId="40" fontId="3" fillId="0" borderId="23" xfId="0" applyNumberFormat="1" applyFont="1" applyFill="1" applyBorder="1">
      <alignment vertical="top"/>
    </xf>
    <xf numFmtId="40" fontId="21" fillId="0" borderId="0" xfId="0" applyNumberFormat="1" applyFont="1" applyFill="1" applyAlignment="1">
      <alignment horizontal="center" vertical="center"/>
    </xf>
    <xf numFmtId="40" fontId="2" fillId="0" borderId="23" xfId="0" applyNumberFormat="1" applyFont="1" applyFill="1" applyBorder="1">
      <alignment vertical="top"/>
    </xf>
    <xf numFmtId="0" fontId="0" fillId="0" borderId="60" xfId="0" applyFill="1" applyBorder="1">
      <alignment vertical="top"/>
    </xf>
    <xf numFmtId="40" fontId="3" fillId="0" borderId="62" xfId="0" applyNumberFormat="1" applyFont="1" applyFill="1" applyBorder="1" applyAlignment="1">
      <alignment horizontal="center" vertical="top"/>
    </xf>
    <xf numFmtId="0" fontId="8" fillId="0" borderId="60" xfId="0" applyFont="1" applyFill="1" applyBorder="1">
      <alignment vertical="top"/>
    </xf>
    <xf numFmtId="0" fontId="12" fillId="0" borderId="62" xfId="0" applyFont="1" applyFill="1" applyBorder="1">
      <alignment vertical="top"/>
    </xf>
    <xf numFmtId="0" fontId="0" fillId="9" borderId="76" xfId="0" applyFill="1" applyBorder="1">
      <alignment vertical="top"/>
    </xf>
    <xf numFmtId="40" fontId="2" fillId="9" borderId="77" xfId="0" applyNumberFormat="1" applyFont="1" applyFill="1" applyBorder="1">
      <alignment vertical="top"/>
    </xf>
    <xf numFmtId="40" fontId="3" fillId="9" borderId="78" xfId="0" applyNumberFormat="1" applyFont="1" applyFill="1" applyBorder="1">
      <alignment vertical="top"/>
    </xf>
    <xf numFmtId="40" fontId="2" fillId="9" borderId="79" xfId="0" applyNumberFormat="1" applyFont="1" applyFill="1" applyBorder="1">
      <alignment vertical="top"/>
    </xf>
    <xf numFmtId="40" fontId="39" fillId="9" borderId="80" xfId="0" applyNumberFormat="1" applyFont="1" applyFill="1" applyBorder="1">
      <alignment vertical="top"/>
    </xf>
    <xf numFmtId="40" fontId="39" fillId="9" borderId="78" xfId="0" applyNumberFormat="1" applyFont="1" applyFill="1" applyBorder="1">
      <alignment vertical="top"/>
    </xf>
    <xf numFmtId="40" fontId="21" fillId="9" borderId="81" xfId="0" applyNumberFormat="1" applyFont="1" applyFill="1" applyBorder="1">
      <alignment vertical="top"/>
    </xf>
    <xf numFmtId="40" fontId="3" fillId="9" borderId="82" xfId="0" applyNumberFormat="1" applyFont="1" applyFill="1" applyBorder="1" applyAlignment="1">
      <alignment horizontal="center" vertical="top"/>
    </xf>
    <xf numFmtId="40" fontId="42" fillId="0" borderId="0" xfId="0" applyNumberFormat="1" applyFont="1" applyFill="1" applyBorder="1" applyAlignment="1">
      <alignment vertical="center"/>
    </xf>
    <xf numFmtId="39" fontId="43" fillId="0" borderId="0" xfId="0" applyNumberFormat="1" applyFont="1" applyFill="1" applyBorder="1" applyAlignment="1">
      <alignment vertical="center"/>
    </xf>
    <xf numFmtId="40" fontId="43" fillId="0" borderId="0" xfId="0" applyNumberFormat="1" applyFont="1" applyFill="1" applyBorder="1" applyAlignment="1">
      <alignment vertical="center"/>
    </xf>
    <xf numFmtId="0" fontId="44" fillId="0" borderId="0" xfId="0" applyFont="1" applyFill="1" applyBorder="1">
      <alignment vertical="top"/>
    </xf>
    <xf numFmtId="40" fontId="5" fillId="0" borderId="0" xfId="0" applyNumberFormat="1" applyFont="1" applyFill="1" applyBorder="1">
      <alignment vertical="top"/>
    </xf>
    <xf numFmtId="40" fontId="6" fillId="0" borderId="0" xfId="0" applyNumberFormat="1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F8B9"/>
      <color rgb="FFFFDFA8"/>
      <color rgb="FFFFD6A0"/>
      <color rgb="FFF1F2B5"/>
      <color rgb="FF00FFD5"/>
      <color rgb="FF00C99F"/>
      <color rgb="FF9F9EA0"/>
      <color rgb="FFE2AECB"/>
      <color rgb="FFFFDA00"/>
      <color rgb="FFFFC4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91AB9-0973-4F0E-829E-DFF5BF71D8B2}">
  <dimension ref="A1:HX165"/>
  <sheetViews>
    <sheetView tabSelected="1" topLeftCell="D119" zoomScaleNormal="100" zoomScaleSheetLayoutView="90" workbookViewId="0">
      <selection activeCell="T14" sqref="T14"/>
    </sheetView>
  </sheetViews>
  <sheetFormatPr defaultColWidth="11" defaultRowHeight="19.95" customHeight="1"/>
  <cols>
    <col min="1" max="1" width="11.69921875" style="1" hidden="1" customWidth="1"/>
    <col min="2" max="2" width="2.796875" style="1" customWidth="1"/>
    <col min="3" max="3" width="1.69921875" style="1" customWidth="1"/>
    <col min="4" max="4" width="8.19921875" style="2" customWidth="1"/>
    <col min="5" max="5" width="1.296875" style="2" customWidth="1"/>
    <col min="6" max="6" width="56.69921875" style="2" customWidth="1"/>
    <col min="7" max="7" width="6.69921875" style="266" customWidth="1"/>
    <col min="8" max="8" width="24.19921875" style="2" customWidth="1"/>
    <col min="9" max="9" width="3.69921875" style="2" customWidth="1"/>
    <col min="10" max="10" width="21.5" style="2" customWidth="1"/>
    <col min="11" max="11" width="6.5" style="266" customWidth="1"/>
    <col min="12" max="12" width="28.5" style="2" customWidth="1"/>
    <col min="13" max="13" width="8.5" style="248" customWidth="1"/>
    <col min="14" max="14" width="28.796875" style="2" customWidth="1"/>
    <col min="15" max="15" width="8.19921875" style="2" customWidth="1"/>
    <col min="16" max="16" width="29.19921875" style="2" customWidth="1"/>
    <col min="17" max="17" width="9.19921875" style="246" bestFit="1" customWidth="1"/>
    <col min="18" max="18" width="1.5" style="234" customWidth="1"/>
    <col min="19" max="19" width="14.5" style="2" customWidth="1"/>
    <col min="20" max="20" width="14.296875" style="2" customWidth="1"/>
    <col min="21" max="232" width="10.19921875" style="2" customWidth="1"/>
    <col min="233" max="16384" width="11" style="1"/>
  </cols>
  <sheetData>
    <row r="1" spans="1:33" ht="19.95" customHeight="1" thickBot="1"/>
    <row r="2" spans="1:33" ht="4.95" customHeight="1" thickTop="1" thickBot="1">
      <c r="A2" s="3"/>
      <c r="B2" s="3"/>
      <c r="C2" s="4"/>
      <c r="D2" s="5"/>
      <c r="E2" s="5"/>
      <c r="F2" s="5"/>
      <c r="G2" s="267"/>
      <c r="H2" s="5"/>
      <c r="I2" s="5"/>
      <c r="J2" s="5"/>
      <c r="K2" s="267"/>
      <c r="L2" s="5"/>
      <c r="M2" s="407"/>
      <c r="N2" s="5"/>
      <c r="O2" s="5"/>
      <c r="P2" s="5"/>
      <c r="Q2" s="407"/>
      <c r="R2" s="112"/>
    </row>
    <row r="3" spans="1:33" s="2" customFormat="1" ht="19.95" customHeight="1" thickBot="1">
      <c r="A3" s="6"/>
      <c r="B3" s="6"/>
      <c r="C3" s="6"/>
      <c r="D3" s="7" t="s">
        <v>0</v>
      </c>
      <c r="E3" s="8"/>
      <c r="F3" s="8"/>
      <c r="G3" s="352"/>
      <c r="H3" s="133"/>
      <c r="I3" s="9"/>
      <c r="J3" s="9"/>
      <c r="K3" s="325"/>
      <c r="L3" s="10"/>
      <c r="M3" s="408"/>
      <c r="N3" s="472" t="s">
        <v>144</v>
      </c>
      <c r="O3" s="472"/>
      <c r="P3" s="472"/>
      <c r="Q3" s="419"/>
      <c r="R3" s="114"/>
    </row>
    <row r="4" spans="1:33" s="2" customFormat="1" ht="25.05" customHeight="1" thickTop="1">
      <c r="A4" s="6"/>
      <c r="B4" s="6"/>
      <c r="C4" s="6"/>
      <c r="D4" s="11"/>
      <c r="E4" s="11"/>
      <c r="F4" s="12" t="s">
        <v>96</v>
      </c>
      <c r="G4" s="268"/>
      <c r="H4" s="10"/>
      <c r="I4" s="10"/>
      <c r="J4" s="10"/>
      <c r="K4" s="268"/>
      <c r="L4" s="107" t="s">
        <v>136</v>
      </c>
      <c r="M4" s="453"/>
      <c r="N4" s="107" t="s">
        <v>136</v>
      </c>
      <c r="O4" s="433"/>
      <c r="P4" s="107" t="s">
        <v>137</v>
      </c>
      <c r="Q4" s="419"/>
      <c r="R4" s="115"/>
      <c r="S4" s="399" t="s">
        <v>72</v>
      </c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</row>
    <row r="5" spans="1:33" s="20" customFormat="1" ht="16.05" customHeight="1">
      <c r="A5" s="13"/>
      <c r="B5" s="13"/>
      <c r="C5" s="13"/>
      <c r="D5" s="14"/>
      <c r="E5" s="194"/>
      <c r="F5" s="15"/>
      <c r="G5" s="269"/>
      <c r="H5" s="17" t="s">
        <v>128</v>
      </c>
      <c r="I5" s="16"/>
      <c r="J5" s="353" t="s">
        <v>2</v>
      </c>
      <c r="K5" s="269"/>
      <c r="L5" s="328" t="s">
        <v>3</v>
      </c>
      <c r="M5" s="409"/>
      <c r="N5" s="328" t="s">
        <v>3</v>
      </c>
      <c r="O5" s="18"/>
      <c r="P5" s="328" t="s">
        <v>3</v>
      </c>
      <c r="Q5" s="409"/>
      <c r="R5" s="116"/>
      <c r="S5" s="400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</row>
    <row r="6" spans="1:33" s="20" customFormat="1" ht="16.05" customHeight="1">
      <c r="A6" s="13"/>
      <c r="B6" s="13"/>
      <c r="C6" s="13"/>
      <c r="D6" s="21" t="s">
        <v>4</v>
      </c>
      <c r="E6" s="195"/>
      <c r="F6" s="22" t="s">
        <v>5</v>
      </c>
      <c r="G6" s="270"/>
      <c r="H6" s="23" t="s">
        <v>6</v>
      </c>
      <c r="I6" s="16"/>
      <c r="J6" s="354" t="s">
        <v>75</v>
      </c>
      <c r="K6" s="270"/>
      <c r="L6" s="329" t="s">
        <v>7</v>
      </c>
      <c r="M6" s="409"/>
      <c r="N6" s="329" t="s">
        <v>7</v>
      </c>
      <c r="O6" s="18"/>
      <c r="P6" s="329" t="s">
        <v>7</v>
      </c>
      <c r="Q6" s="409"/>
      <c r="R6" s="116"/>
      <c r="S6" s="400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</row>
    <row r="7" spans="1:33" s="20" customFormat="1" ht="16.05" customHeight="1">
      <c r="A7" s="13"/>
      <c r="B7" s="13"/>
      <c r="C7" s="13"/>
      <c r="D7" s="24"/>
      <c r="E7" s="196"/>
      <c r="F7" s="25"/>
      <c r="G7" s="269"/>
      <c r="H7" s="26" t="s">
        <v>98</v>
      </c>
      <c r="I7" s="16"/>
      <c r="J7" s="355" t="s">
        <v>124</v>
      </c>
      <c r="K7" s="269"/>
      <c r="L7" s="330" t="s">
        <v>98</v>
      </c>
      <c r="M7" s="410"/>
      <c r="N7" s="330" t="s">
        <v>98</v>
      </c>
      <c r="O7" s="18"/>
      <c r="P7" s="330" t="s">
        <v>98</v>
      </c>
      <c r="Q7" s="410"/>
      <c r="R7" s="116"/>
      <c r="S7" s="400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</row>
    <row r="8" spans="1:33" s="20" customFormat="1" ht="16.95" customHeight="1">
      <c r="A8" s="13"/>
      <c r="B8" s="13"/>
      <c r="C8" s="13"/>
      <c r="D8" s="21"/>
      <c r="E8" s="195"/>
      <c r="F8" s="27" t="s">
        <v>97</v>
      </c>
      <c r="G8" s="271"/>
      <c r="H8" s="102"/>
      <c r="I8" s="28"/>
      <c r="J8" s="28"/>
      <c r="K8" s="271"/>
      <c r="L8" s="28"/>
      <c r="M8" s="411"/>
      <c r="N8" s="28"/>
      <c r="O8" s="19"/>
      <c r="P8" s="28"/>
      <c r="Q8" s="411"/>
      <c r="R8" s="116"/>
      <c r="S8" s="401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</row>
    <row r="9" spans="1:33" s="35" customFormat="1" ht="16.95" customHeight="1">
      <c r="A9" s="29"/>
      <c r="B9" s="29"/>
      <c r="C9" s="29"/>
      <c r="D9" s="30">
        <v>4101</v>
      </c>
      <c r="E9" s="192"/>
      <c r="F9" s="31" t="s">
        <v>8</v>
      </c>
      <c r="G9" s="272"/>
      <c r="H9" s="166">
        <v>35650</v>
      </c>
      <c r="I9" s="32"/>
      <c r="J9" s="33">
        <v>8420</v>
      </c>
      <c r="K9" s="272"/>
      <c r="L9" s="331">
        <v>35650</v>
      </c>
      <c r="M9" s="452"/>
      <c r="N9" s="331">
        <v>35650</v>
      </c>
      <c r="O9" s="34"/>
      <c r="P9" s="331">
        <v>35650</v>
      </c>
      <c r="Q9" s="128"/>
      <c r="R9" s="117"/>
      <c r="S9" s="402" t="s">
        <v>73</v>
      </c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</row>
    <row r="10" spans="1:33" s="35" customFormat="1" ht="16.95" customHeight="1">
      <c r="A10" s="29"/>
      <c r="B10" s="29"/>
      <c r="C10" s="29"/>
      <c r="D10" s="30">
        <v>4102</v>
      </c>
      <c r="E10" s="192"/>
      <c r="F10" s="31" t="s">
        <v>9</v>
      </c>
      <c r="G10" s="272"/>
      <c r="H10" s="167">
        <v>600</v>
      </c>
      <c r="I10" s="32"/>
      <c r="J10" s="32">
        <v>54</v>
      </c>
      <c r="K10" s="272"/>
      <c r="L10" s="332">
        <v>600</v>
      </c>
      <c r="M10" s="128"/>
      <c r="N10" s="332">
        <v>600</v>
      </c>
      <c r="O10" s="9"/>
      <c r="P10" s="332">
        <v>600</v>
      </c>
      <c r="Q10" s="128"/>
      <c r="R10" s="117"/>
      <c r="S10" s="402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</row>
    <row r="11" spans="1:33" s="35" customFormat="1" ht="16.95" customHeight="1">
      <c r="A11" s="29"/>
      <c r="B11" s="29"/>
      <c r="C11" s="29"/>
      <c r="D11" s="164">
        <v>4103</v>
      </c>
      <c r="E11" s="197"/>
      <c r="F11" s="165" t="s">
        <v>77</v>
      </c>
      <c r="G11" s="272"/>
      <c r="H11" s="166">
        <v>750</v>
      </c>
      <c r="I11" s="32"/>
      <c r="J11" s="32">
        <v>52</v>
      </c>
      <c r="K11" s="272"/>
      <c r="L11" s="332">
        <v>750</v>
      </c>
      <c r="M11" s="128"/>
      <c r="N11" s="332">
        <v>750</v>
      </c>
      <c r="O11" s="9"/>
      <c r="P11" s="332">
        <v>750</v>
      </c>
      <c r="Q11" s="128"/>
      <c r="R11" s="117"/>
      <c r="S11" s="402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</row>
    <row r="12" spans="1:33" s="35" customFormat="1" ht="16.95" customHeight="1">
      <c r="A12" s="29"/>
      <c r="B12" s="29"/>
      <c r="C12" s="29"/>
      <c r="D12" s="36"/>
      <c r="E12" s="146"/>
      <c r="F12" s="37"/>
      <c r="G12" s="271">
        <f>H12/H87</f>
        <v>0.23833449279843344</v>
      </c>
      <c r="H12" s="104">
        <v>37000</v>
      </c>
      <c r="I12" s="38"/>
      <c r="J12" s="39">
        <f>SUM(J9:J11)</f>
        <v>8526</v>
      </c>
      <c r="K12" s="271">
        <f>L12/L87</f>
        <v>0.24128751539919749</v>
      </c>
      <c r="L12" s="39">
        <f>SUM(L9:L11)</f>
        <v>37000</v>
      </c>
      <c r="M12" s="317"/>
      <c r="N12" s="39">
        <f>SUM(N9:N11)</f>
        <v>37000</v>
      </c>
      <c r="O12" s="40"/>
      <c r="P12" s="39">
        <f>SUM(P9:P11)</f>
        <v>37000</v>
      </c>
      <c r="Q12" s="317"/>
      <c r="R12" s="117"/>
      <c r="S12" s="402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</row>
    <row r="13" spans="1:33" s="20" customFormat="1" ht="16.95" customHeight="1">
      <c r="A13" s="13"/>
      <c r="B13" s="13"/>
      <c r="C13" s="13"/>
      <c r="D13" s="21"/>
      <c r="E13" s="195"/>
      <c r="F13" s="27" t="s">
        <v>10</v>
      </c>
      <c r="G13" s="271"/>
      <c r="H13" s="102"/>
      <c r="I13" s="28"/>
      <c r="J13" s="28"/>
      <c r="K13" s="271"/>
      <c r="L13" s="28"/>
      <c r="M13" s="411"/>
      <c r="N13" s="28"/>
      <c r="O13" s="19"/>
      <c r="P13" s="28"/>
      <c r="Q13" s="411"/>
      <c r="R13" s="116"/>
      <c r="S13" s="400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</row>
    <row r="14" spans="1:33" s="35" customFormat="1" ht="16.95" customHeight="1">
      <c r="A14" s="29"/>
      <c r="B14" s="29"/>
      <c r="C14" s="29"/>
      <c r="D14" s="30">
        <v>4110</v>
      </c>
      <c r="E14" s="192"/>
      <c r="F14" s="31" t="s">
        <v>11</v>
      </c>
      <c r="G14" s="271"/>
      <c r="H14" s="163">
        <v>1200</v>
      </c>
      <c r="I14" s="324" t="s">
        <v>23</v>
      </c>
      <c r="J14" s="103">
        <v>1337</v>
      </c>
      <c r="K14" s="271"/>
      <c r="L14" s="331">
        <v>1550</v>
      </c>
      <c r="M14" s="128"/>
      <c r="N14" s="331">
        <v>1550</v>
      </c>
      <c r="O14" s="9"/>
      <c r="P14" s="331">
        <v>1550</v>
      </c>
      <c r="Q14" s="128"/>
      <c r="R14" s="117"/>
      <c r="S14" s="402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</row>
    <row r="15" spans="1:33" s="35" customFormat="1" ht="16.95" customHeight="1">
      <c r="A15" s="29"/>
      <c r="B15" s="29"/>
      <c r="C15" s="29"/>
      <c r="D15" s="30">
        <v>4115</v>
      </c>
      <c r="E15" s="192"/>
      <c r="F15" s="31" t="s">
        <v>12</v>
      </c>
      <c r="G15" s="271"/>
      <c r="H15" s="166">
        <v>650</v>
      </c>
      <c r="I15" s="324" t="s">
        <v>23</v>
      </c>
      <c r="J15" s="103">
        <v>0</v>
      </c>
      <c r="K15" s="271"/>
      <c r="L15" s="331">
        <v>650</v>
      </c>
      <c r="M15" s="128"/>
      <c r="N15" s="331">
        <v>650</v>
      </c>
      <c r="O15" s="9"/>
      <c r="P15" s="331">
        <v>650</v>
      </c>
      <c r="Q15" s="128"/>
      <c r="R15" s="117"/>
      <c r="S15" s="402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</row>
    <row r="16" spans="1:33" s="35" customFormat="1" ht="16.95" customHeight="1">
      <c r="A16" s="29"/>
      <c r="B16" s="29"/>
      <c r="C16" s="29"/>
      <c r="D16" s="30">
        <v>4116</v>
      </c>
      <c r="E16" s="192"/>
      <c r="F16" s="31" t="s">
        <v>13</v>
      </c>
      <c r="G16" s="271"/>
      <c r="H16" s="166">
        <v>50</v>
      </c>
      <c r="I16" s="324" t="s">
        <v>23</v>
      </c>
      <c r="J16" s="103">
        <v>20</v>
      </c>
      <c r="K16" s="271"/>
      <c r="L16" s="331">
        <v>50</v>
      </c>
      <c r="M16" s="128"/>
      <c r="N16" s="331">
        <v>50</v>
      </c>
      <c r="O16" s="9"/>
      <c r="P16" s="331">
        <v>50</v>
      </c>
      <c r="Q16" s="128"/>
      <c r="R16" s="117"/>
      <c r="S16" s="402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</row>
    <row r="17" spans="1:33" s="35" customFormat="1" ht="16.95" customHeight="1">
      <c r="A17" s="29"/>
      <c r="B17" s="29"/>
      <c r="C17" s="29"/>
      <c r="D17" s="30">
        <v>4117</v>
      </c>
      <c r="E17" s="192"/>
      <c r="F17" s="31" t="s">
        <v>70</v>
      </c>
      <c r="G17" s="271"/>
      <c r="H17" s="166">
        <v>150</v>
      </c>
      <c r="I17" s="324" t="s">
        <v>23</v>
      </c>
      <c r="J17" s="103">
        <v>20</v>
      </c>
      <c r="K17" s="271"/>
      <c r="L17" s="331">
        <v>150</v>
      </c>
      <c r="M17" s="128"/>
      <c r="N17" s="331">
        <v>150</v>
      </c>
      <c r="O17" s="9"/>
      <c r="P17" s="331">
        <v>150</v>
      </c>
      <c r="Q17" s="128"/>
      <c r="R17" s="117"/>
      <c r="S17" s="402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</row>
    <row r="18" spans="1:33" s="35" customFormat="1" ht="16.95" customHeight="1">
      <c r="A18" s="29"/>
      <c r="B18" s="29"/>
      <c r="C18" s="29"/>
      <c r="D18" s="30">
        <v>4120</v>
      </c>
      <c r="E18" s="192"/>
      <c r="F18" s="31" t="s">
        <v>14</v>
      </c>
      <c r="G18" s="271"/>
      <c r="H18" s="166">
        <v>1000</v>
      </c>
      <c r="I18" s="32"/>
      <c r="J18" s="33">
        <v>887</v>
      </c>
      <c r="K18" s="271"/>
      <c r="L18" s="331">
        <v>887</v>
      </c>
      <c r="M18" s="128"/>
      <c r="N18" s="331">
        <v>887</v>
      </c>
      <c r="O18" s="9"/>
      <c r="P18" s="331">
        <v>887</v>
      </c>
      <c r="Q18" s="128"/>
      <c r="R18" s="117"/>
      <c r="S18" s="402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</row>
    <row r="19" spans="1:33" s="35" customFormat="1" ht="16.95" customHeight="1">
      <c r="A19" s="29"/>
      <c r="B19" s="29"/>
      <c r="C19" s="29"/>
      <c r="D19" s="30">
        <v>4124</v>
      </c>
      <c r="E19" s="192"/>
      <c r="F19" s="31" t="s">
        <v>15</v>
      </c>
      <c r="G19" s="271"/>
      <c r="H19" s="166">
        <v>1100</v>
      </c>
      <c r="I19" s="32"/>
      <c r="J19" s="33">
        <v>70</v>
      </c>
      <c r="K19" s="271"/>
      <c r="L19" s="331">
        <v>1100</v>
      </c>
      <c r="M19" s="128"/>
      <c r="N19" s="331">
        <v>1100</v>
      </c>
      <c r="O19" s="9"/>
      <c r="P19" s="331">
        <v>1100</v>
      </c>
      <c r="Q19" s="128"/>
      <c r="R19" s="117"/>
      <c r="S19" s="402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</row>
    <row r="20" spans="1:33" s="35" customFormat="1" ht="16.95" customHeight="1">
      <c r="A20" s="29"/>
      <c r="B20" s="29"/>
      <c r="C20" s="29"/>
      <c r="D20" s="164">
        <v>4125</v>
      </c>
      <c r="E20" s="197"/>
      <c r="F20" s="165" t="s">
        <v>78</v>
      </c>
      <c r="G20" s="271"/>
      <c r="H20" s="166">
        <v>800</v>
      </c>
      <c r="I20" s="32"/>
      <c r="J20" s="103"/>
      <c r="K20" s="271"/>
      <c r="L20" s="331">
        <v>800</v>
      </c>
      <c r="M20" s="128"/>
      <c r="N20" s="331">
        <v>800</v>
      </c>
      <c r="O20" s="9"/>
      <c r="P20" s="331">
        <v>800</v>
      </c>
      <c r="Q20" s="128"/>
      <c r="R20" s="117"/>
      <c r="S20" s="402">
        <f>66</f>
        <v>66</v>
      </c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</row>
    <row r="21" spans="1:33" s="35" customFormat="1" ht="16.95" customHeight="1">
      <c r="A21" s="29"/>
      <c r="B21" s="29"/>
      <c r="C21" s="29"/>
      <c r="D21" s="30">
        <v>4129</v>
      </c>
      <c r="E21" s="192"/>
      <c r="F21" s="31" t="s">
        <v>16</v>
      </c>
      <c r="G21" s="271"/>
      <c r="H21" s="166">
        <v>200</v>
      </c>
      <c r="I21" s="32"/>
      <c r="J21" s="33"/>
      <c r="K21" s="271"/>
      <c r="L21" s="331">
        <v>200</v>
      </c>
      <c r="M21" s="128"/>
      <c r="N21" s="331">
        <v>200</v>
      </c>
      <c r="O21" s="9"/>
      <c r="P21" s="331">
        <v>200</v>
      </c>
      <c r="Q21" s="128"/>
      <c r="R21" s="117"/>
      <c r="S21" s="402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</row>
    <row r="22" spans="1:33" s="35" customFormat="1" ht="16.95" customHeight="1">
      <c r="A22" s="29"/>
      <c r="B22" s="29"/>
      <c r="C22" s="29"/>
      <c r="D22" s="30">
        <v>4130</v>
      </c>
      <c r="E22" s="192"/>
      <c r="F22" s="31" t="s">
        <v>17</v>
      </c>
      <c r="G22" s="271"/>
      <c r="H22" s="166">
        <v>300</v>
      </c>
      <c r="I22" s="32"/>
      <c r="J22" s="33">
        <v>94</v>
      </c>
      <c r="K22" s="271"/>
      <c r="L22" s="331">
        <v>300</v>
      </c>
      <c r="M22" s="128"/>
      <c r="N22" s="331">
        <v>300</v>
      </c>
      <c r="O22" s="9"/>
      <c r="P22" s="331">
        <v>300</v>
      </c>
      <c r="Q22" s="128"/>
      <c r="R22" s="117"/>
      <c r="S22" s="402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</row>
    <row r="23" spans="1:33" s="35" customFormat="1" ht="16.95" customHeight="1">
      <c r="A23" s="29"/>
      <c r="B23" s="29"/>
      <c r="C23" s="29"/>
      <c r="D23" s="30">
        <v>4135</v>
      </c>
      <c r="E23" s="192"/>
      <c r="F23" s="31" t="s">
        <v>79</v>
      </c>
      <c r="G23" s="271"/>
      <c r="H23" s="166">
        <v>600</v>
      </c>
      <c r="I23" s="32"/>
      <c r="J23" s="33">
        <v>88</v>
      </c>
      <c r="K23" s="271"/>
      <c r="L23" s="331">
        <v>600</v>
      </c>
      <c r="M23" s="128"/>
      <c r="N23" s="331">
        <v>600</v>
      </c>
      <c r="O23" s="9"/>
      <c r="P23" s="331">
        <v>600</v>
      </c>
      <c r="Q23" s="128"/>
      <c r="R23" s="117"/>
      <c r="S23" s="402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</row>
    <row r="24" spans="1:33" s="35" customFormat="1" ht="16.95" customHeight="1">
      <c r="A24" s="29"/>
      <c r="B24" s="29"/>
      <c r="C24" s="29"/>
      <c r="D24" s="30">
        <v>4137</v>
      </c>
      <c r="E24" s="192"/>
      <c r="F24" s="31" t="s">
        <v>18</v>
      </c>
      <c r="G24" s="292"/>
      <c r="H24" s="166"/>
      <c r="I24" s="32"/>
      <c r="J24" s="105"/>
      <c r="K24" s="292"/>
      <c r="L24" s="331"/>
      <c r="M24" s="128"/>
      <c r="N24" s="331"/>
      <c r="O24" s="9"/>
      <c r="P24" s="331"/>
      <c r="Q24" s="128"/>
      <c r="R24" s="117"/>
      <c r="S24" s="402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</row>
    <row r="25" spans="1:33" s="35" customFormat="1" ht="16.95" customHeight="1">
      <c r="A25" s="29"/>
      <c r="B25" s="29"/>
      <c r="C25" s="29"/>
      <c r="D25" s="30">
        <v>4137</v>
      </c>
      <c r="E25" s="192"/>
      <c r="F25" s="31" t="s">
        <v>19</v>
      </c>
      <c r="G25" s="292"/>
      <c r="H25" s="166">
        <v>360</v>
      </c>
      <c r="I25" s="32"/>
      <c r="J25" s="105"/>
      <c r="K25" s="292"/>
      <c r="L25" s="331">
        <v>360</v>
      </c>
      <c r="M25" s="128"/>
      <c r="N25" s="331">
        <v>360</v>
      </c>
      <c r="O25" s="9"/>
      <c r="P25" s="331">
        <v>360</v>
      </c>
      <c r="Q25" s="128"/>
      <c r="R25" s="117"/>
      <c r="S25" s="402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</row>
    <row r="26" spans="1:33" s="35" customFormat="1" ht="16.95" customHeight="1">
      <c r="A26" s="29"/>
      <c r="B26" s="29"/>
      <c r="C26" s="29"/>
      <c r="D26" s="30">
        <v>4137</v>
      </c>
      <c r="E26" s="192"/>
      <c r="F26" s="31" t="s">
        <v>20</v>
      </c>
      <c r="G26" s="292"/>
      <c r="H26" s="166"/>
      <c r="I26" s="32"/>
      <c r="J26" s="105"/>
      <c r="K26" s="292"/>
      <c r="L26" s="331"/>
      <c r="M26" s="128"/>
      <c r="N26" s="331"/>
      <c r="O26" s="9"/>
      <c r="P26" s="331"/>
      <c r="Q26" s="128"/>
      <c r="R26" s="117"/>
      <c r="S26" s="402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</row>
    <row r="27" spans="1:33" s="35" customFormat="1" ht="16.95" customHeight="1">
      <c r="A27" s="29"/>
      <c r="B27" s="29"/>
      <c r="C27" s="29"/>
      <c r="D27" s="30">
        <v>4140</v>
      </c>
      <c r="E27" s="192"/>
      <c r="F27" s="31" t="s">
        <v>21</v>
      </c>
      <c r="G27" s="271"/>
      <c r="H27" s="166">
        <v>50</v>
      </c>
      <c r="I27" s="32"/>
      <c r="J27" s="33">
        <v>15</v>
      </c>
      <c r="K27" s="271"/>
      <c r="L27" s="331">
        <v>78</v>
      </c>
      <c r="M27" s="128"/>
      <c r="N27" s="331">
        <v>78</v>
      </c>
      <c r="O27" s="9"/>
      <c r="P27" s="331">
        <v>78</v>
      </c>
      <c r="Q27" s="128"/>
      <c r="R27" s="117"/>
      <c r="S27" s="402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</row>
    <row r="28" spans="1:33" s="35" customFormat="1" ht="16.95" customHeight="1">
      <c r="A28" s="29"/>
      <c r="B28" s="29"/>
      <c r="C28" s="29"/>
      <c r="D28" s="30">
        <v>4141</v>
      </c>
      <c r="E28" s="192"/>
      <c r="F28" s="31" t="s">
        <v>22</v>
      </c>
      <c r="G28" s="271"/>
      <c r="H28" s="166">
        <v>250</v>
      </c>
      <c r="I28" s="32"/>
      <c r="J28" s="33">
        <v>172</v>
      </c>
      <c r="K28" s="271"/>
      <c r="L28" s="331">
        <v>250</v>
      </c>
      <c r="M28" s="128"/>
      <c r="N28" s="331">
        <v>250</v>
      </c>
      <c r="O28" s="9"/>
      <c r="P28" s="331">
        <v>250</v>
      </c>
      <c r="Q28" s="128"/>
      <c r="R28" s="118"/>
      <c r="S28" s="29"/>
    </row>
    <row r="29" spans="1:33" s="35" customFormat="1" ht="16.95" customHeight="1">
      <c r="A29" s="29"/>
      <c r="B29" s="29"/>
      <c r="C29" s="29"/>
      <c r="D29" s="30">
        <v>4142</v>
      </c>
      <c r="E29" s="192"/>
      <c r="F29" s="165" t="s">
        <v>80</v>
      </c>
      <c r="G29" s="271"/>
      <c r="H29" s="163">
        <v>250</v>
      </c>
      <c r="I29" s="32"/>
      <c r="J29" s="33">
        <v>240</v>
      </c>
      <c r="K29" s="271"/>
      <c r="L29" s="331">
        <v>340</v>
      </c>
      <c r="M29" s="128"/>
      <c r="N29" s="331">
        <v>340</v>
      </c>
      <c r="O29" s="9"/>
      <c r="P29" s="331">
        <v>340</v>
      </c>
      <c r="Q29" s="128"/>
      <c r="R29" s="118"/>
      <c r="S29" s="29"/>
    </row>
    <row r="30" spans="1:33" s="35" customFormat="1" ht="16.95" customHeight="1">
      <c r="A30" s="29"/>
      <c r="B30" s="29"/>
      <c r="C30" s="29"/>
      <c r="D30" s="30">
        <v>4145</v>
      </c>
      <c r="E30" s="192"/>
      <c r="F30" s="31" t="s">
        <v>24</v>
      </c>
      <c r="G30" s="271"/>
      <c r="H30" s="163">
        <v>300</v>
      </c>
      <c r="I30" s="32"/>
      <c r="J30" s="103"/>
      <c r="K30" s="271"/>
      <c r="L30" s="331">
        <v>300</v>
      </c>
      <c r="M30" s="128"/>
      <c r="N30" s="331">
        <v>300</v>
      </c>
      <c r="O30" s="9"/>
      <c r="P30" s="331">
        <v>300</v>
      </c>
      <c r="Q30" s="128"/>
      <c r="R30" s="118"/>
      <c r="S30" s="29"/>
    </row>
    <row r="31" spans="1:33" s="35" customFormat="1" ht="16.95" customHeight="1">
      <c r="A31" s="29"/>
      <c r="B31" s="29"/>
      <c r="C31" s="29"/>
      <c r="D31" s="30">
        <v>4146</v>
      </c>
      <c r="E31" s="192"/>
      <c r="F31" s="31" t="s">
        <v>25</v>
      </c>
      <c r="G31" s="271"/>
      <c r="H31" s="190">
        <v>240</v>
      </c>
      <c r="I31" s="32"/>
      <c r="J31" s="33">
        <v>-1</v>
      </c>
      <c r="K31" s="271"/>
      <c r="L31" s="331">
        <v>240</v>
      </c>
      <c r="M31" s="128"/>
      <c r="N31" s="331">
        <v>240</v>
      </c>
      <c r="O31" s="9"/>
      <c r="P31" s="331">
        <v>240</v>
      </c>
      <c r="Q31" s="128"/>
      <c r="R31" s="118"/>
      <c r="S31" s="29"/>
    </row>
    <row r="32" spans="1:33" s="35" customFormat="1" ht="16.95" customHeight="1">
      <c r="A32" s="29"/>
      <c r="B32" s="29"/>
      <c r="C32" s="29"/>
      <c r="D32" s="36"/>
      <c r="E32" s="146"/>
      <c r="F32" s="37"/>
      <c r="G32" s="271">
        <f>H32/H87</f>
        <v>4.8311045837520293E-2</v>
      </c>
      <c r="H32" s="104">
        <v>7500</v>
      </c>
      <c r="I32" s="38"/>
      <c r="J32" s="39">
        <f>SUM(J14:J31)</f>
        <v>2942</v>
      </c>
      <c r="K32" s="271">
        <f>L32/L87</f>
        <v>5.122468739082963E-2</v>
      </c>
      <c r="L32" s="39">
        <f>SUM(L14:L31)</f>
        <v>7855</v>
      </c>
      <c r="M32" s="317"/>
      <c r="N32" s="39">
        <f>SUM(N14:N31)</f>
        <v>7855</v>
      </c>
      <c r="O32" s="40"/>
      <c r="P32" s="39">
        <f>SUM(P14:P31)</f>
        <v>7855</v>
      </c>
      <c r="Q32" s="317"/>
      <c r="R32" s="118"/>
      <c r="S32" s="29"/>
    </row>
    <row r="33" spans="1:19" s="20" customFormat="1" ht="16.95" customHeight="1">
      <c r="A33" s="13"/>
      <c r="B33" s="13"/>
      <c r="C33" s="13"/>
      <c r="D33" s="168"/>
      <c r="E33" s="198"/>
      <c r="F33" s="169" t="s">
        <v>26</v>
      </c>
      <c r="G33" s="274"/>
      <c r="H33" s="102"/>
      <c r="I33" s="28"/>
      <c r="J33" s="28"/>
      <c r="K33" s="274"/>
      <c r="L33" s="28"/>
      <c r="M33" s="411"/>
      <c r="N33" s="28"/>
      <c r="O33" s="19"/>
      <c r="P33" s="28"/>
      <c r="Q33" s="411"/>
      <c r="R33" s="119"/>
      <c r="S33" s="13"/>
    </row>
    <row r="34" spans="1:19" s="35" customFormat="1" ht="16.95" customHeight="1">
      <c r="A34" s="29"/>
      <c r="B34" s="29"/>
      <c r="C34" s="29"/>
      <c r="D34" s="164">
        <v>4201</v>
      </c>
      <c r="E34" s="197"/>
      <c r="F34" s="170" t="s">
        <v>27</v>
      </c>
      <c r="G34" s="271"/>
      <c r="H34" s="166">
        <v>1500</v>
      </c>
      <c r="I34" s="32"/>
      <c r="J34" s="33">
        <v>1500</v>
      </c>
      <c r="K34" s="271"/>
      <c r="L34" s="331">
        <v>1500</v>
      </c>
      <c r="M34" s="452"/>
      <c r="N34" s="331">
        <v>1500</v>
      </c>
      <c r="O34" s="34"/>
      <c r="P34" s="331">
        <v>1500</v>
      </c>
      <c r="Q34" s="128"/>
      <c r="R34" s="118"/>
      <c r="S34" s="29"/>
    </row>
    <row r="35" spans="1:19" s="35" customFormat="1" ht="16.95" customHeight="1">
      <c r="A35" s="29"/>
      <c r="B35" s="29"/>
      <c r="C35" s="29"/>
      <c r="D35" s="164">
        <v>4202</v>
      </c>
      <c r="E35" s="197"/>
      <c r="F35" s="165" t="s">
        <v>28</v>
      </c>
      <c r="G35" s="271"/>
      <c r="H35" s="166">
        <v>1500</v>
      </c>
      <c r="I35" s="32"/>
      <c r="J35" s="33">
        <v>1500</v>
      </c>
      <c r="K35" s="271"/>
      <c r="L35" s="331">
        <v>1500</v>
      </c>
      <c r="M35" s="452"/>
      <c r="N35" s="331">
        <v>1500</v>
      </c>
      <c r="O35" s="34"/>
      <c r="P35" s="331">
        <v>1500</v>
      </c>
      <c r="Q35" s="128"/>
      <c r="R35" s="118"/>
    </row>
    <row r="36" spans="1:19" s="35" customFormat="1" ht="16.95" customHeight="1">
      <c r="A36" s="29"/>
      <c r="B36" s="29"/>
      <c r="C36" s="29"/>
      <c r="D36" s="164">
        <v>4207</v>
      </c>
      <c r="E36" s="197"/>
      <c r="F36" s="165" t="s">
        <v>32</v>
      </c>
      <c r="G36" s="271"/>
      <c r="H36" s="166">
        <v>500</v>
      </c>
      <c r="I36" s="32"/>
      <c r="J36" s="33">
        <v>500</v>
      </c>
      <c r="K36" s="271"/>
      <c r="L36" s="331">
        <v>500</v>
      </c>
      <c r="M36" s="452"/>
      <c r="N36" s="331">
        <v>500</v>
      </c>
      <c r="O36" s="34"/>
      <c r="P36" s="331">
        <v>500</v>
      </c>
      <c r="Q36" s="128"/>
      <c r="R36" s="118"/>
    </row>
    <row r="37" spans="1:19" s="35" customFormat="1" ht="16.95" customHeight="1">
      <c r="A37" s="29"/>
      <c r="B37" s="29"/>
      <c r="C37" s="29"/>
      <c r="D37" s="171"/>
      <c r="E37" s="199"/>
      <c r="F37" s="165"/>
      <c r="G37" s="271">
        <f>H37/H87</f>
        <v>2.2545154724176137E-2</v>
      </c>
      <c r="H37" s="172">
        <v>3500</v>
      </c>
      <c r="I37" s="32"/>
      <c r="J37" s="172">
        <f>SUM(J34:J36)</f>
        <v>3500</v>
      </c>
      <c r="K37" s="271">
        <f>L37/L87</f>
        <v>2.2824494699924085E-2</v>
      </c>
      <c r="L37" s="172">
        <f>SUM(L34:L36)</f>
        <v>3500</v>
      </c>
      <c r="M37" s="451"/>
      <c r="N37" s="172">
        <f>SUM(N34:N36)</f>
        <v>3500</v>
      </c>
      <c r="O37" s="34"/>
      <c r="P37" s="172">
        <f>SUM(P34:P36)</f>
        <v>3500</v>
      </c>
      <c r="Q37" s="405"/>
      <c r="R37" s="118"/>
    </row>
    <row r="38" spans="1:19" s="35" customFormat="1" ht="16.95" customHeight="1">
      <c r="A38" s="29"/>
      <c r="B38" s="29"/>
      <c r="C38" s="29"/>
      <c r="D38" s="164"/>
      <c r="E38" s="199"/>
      <c r="F38" s="169" t="s">
        <v>38</v>
      </c>
      <c r="G38" s="271"/>
      <c r="H38" s="103"/>
      <c r="I38" s="32"/>
      <c r="J38" s="33"/>
      <c r="K38" s="271"/>
      <c r="L38" s="103"/>
      <c r="M38" s="452"/>
      <c r="N38" s="103"/>
      <c r="O38" s="34"/>
      <c r="P38" s="103"/>
      <c r="Q38" s="128"/>
      <c r="R38" s="118"/>
    </row>
    <row r="39" spans="1:19" s="35" customFormat="1" ht="16.95" customHeight="1">
      <c r="A39" s="29"/>
      <c r="B39" s="29"/>
      <c r="C39" s="29"/>
      <c r="D39" s="164">
        <v>4203</v>
      </c>
      <c r="E39" s="197"/>
      <c r="F39" s="165" t="s">
        <v>29</v>
      </c>
      <c r="G39" s="271"/>
      <c r="H39" s="166">
        <v>800</v>
      </c>
      <c r="I39" s="32"/>
      <c r="J39" s="33">
        <v>800</v>
      </c>
      <c r="K39" s="271"/>
      <c r="L39" s="331">
        <v>800</v>
      </c>
      <c r="M39" s="452"/>
      <c r="N39" s="331">
        <v>800</v>
      </c>
      <c r="O39" s="34"/>
      <c r="P39" s="331">
        <v>800</v>
      </c>
      <c r="Q39" s="128"/>
      <c r="R39" s="118"/>
    </row>
    <row r="40" spans="1:19" s="35" customFormat="1" ht="16.95" customHeight="1">
      <c r="A40" s="29"/>
      <c r="B40" s="29"/>
      <c r="C40" s="29"/>
      <c r="D40" s="164">
        <v>4204</v>
      </c>
      <c r="E40" s="197"/>
      <c r="F40" s="165" t="s">
        <v>30</v>
      </c>
      <c r="G40" s="271"/>
      <c r="H40" s="166">
        <v>1000</v>
      </c>
      <c r="I40" s="32"/>
      <c r="J40" s="33">
        <v>1000</v>
      </c>
      <c r="K40" s="271"/>
      <c r="L40" s="331">
        <v>1000</v>
      </c>
      <c r="M40" s="452"/>
      <c r="N40" s="331">
        <v>1000</v>
      </c>
      <c r="O40" s="34"/>
      <c r="P40" s="331">
        <v>1000</v>
      </c>
      <c r="Q40" s="128"/>
      <c r="R40" s="118"/>
    </row>
    <row r="41" spans="1:19" s="35" customFormat="1" ht="16.95" customHeight="1">
      <c r="A41" s="29"/>
      <c r="B41" s="29"/>
      <c r="C41" s="29"/>
      <c r="D41" s="164">
        <v>4210</v>
      </c>
      <c r="E41" s="197"/>
      <c r="F41" s="165" t="s">
        <v>33</v>
      </c>
      <c r="G41" s="271"/>
      <c r="H41" s="166">
        <v>1500</v>
      </c>
      <c r="I41" s="32"/>
      <c r="J41" s="33">
        <v>1500</v>
      </c>
      <c r="K41" s="271"/>
      <c r="L41" s="331">
        <v>1500</v>
      </c>
      <c r="M41" s="452"/>
      <c r="N41" s="331">
        <v>1500</v>
      </c>
      <c r="O41" s="34"/>
      <c r="P41" s="331">
        <v>1500</v>
      </c>
      <c r="Q41" s="128"/>
      <c r="R41" s="118"/>
    </row>
    <row r="42" spans="1:19" s="35" customFormat="1" ht="16.95" customHeight="1">
      <c r="A42" s="29"/>
      <c r="B42" s="29"/>
      <c r="C42" s="29"/>
      <c r="D42" s="164">
        <v>4212</v>
      </c>
      <c r="E42" s="197"/>
      <c r="F42" s="165" t="s">
        <v>34</v>
      </c>
      <c r="G42" s="271"/>
      <c r="H42" s="166">
        <v>200</v>
      </c>
      <c r="I42" s="32"/>
      <c r="J42" s="33"/>
      <c r="K42" s="271"/>
      <c r="L42" s="331">
        <v>200</v>
      </c>
      <c r="M42" s="452"/>
      <c r="N42" s="331">
        <v>200</v>
      </c>
      <c r="O42" s="34"/>
      <c r="P42" s="331">
        <v>200</v>
      </c>
      <c r="Q42" s="128"/>
      <c r="R42" s="118"/>
    </row>
    <row r="43" spans="1:19" s="35" customFormat="1" ht="16.95" customHeight="1">
      <c r="A43" s="29"/>
      <c r="B43" s="29"/>
      <c r="C43" s="29"/>
      <c r="D43" s="164">
        <v>4215</v>
      </c>
      <c r="E43" s="197"/>
      <c r="F43" s="165" t="s">
        <v>35</v>
      </c>
      <c r="G43" s="271"/>
      <c r="H43" s="166">
        <v>2000</v>
      </c>
      <c r="I43" s="32"/>
      <c r="J43" s="33">
        <v>2000</v>
      </c>
      <c r="K43" s="271"/>
      <c r="L43" s="331">
        <v>2000</v>
      </c>
      <c r="M43" s="452"/>
      <c r="N43" s="331">
        <v>2000</v>
      </c>
      <c r="O43" s="34"/>
      <c r="P43" s="331">
        <v>2000</v>
      </c>
      <c r="Q43" s="128"/>
      <c r="R43" s="118"/>
    </row>
    <row r="44" spans="1:19" s="35" customFormat="1" ht="16.95" customHeight="1">
      <c r="A44" s="29"/>
      <c r="B44" s="29"/>
      <c r="C44" s="29"/>
      <c r="D44" s="164">
        <v>4206</v>
      </c>
      <c r="E44" s="197"/>
      <c r="F44" s="165" t="s">
        <v>36</v>
      </c>
      <c r="G44" s="271"/>
      <c r="H44" s="166">
        <v>1500</v>
      </c>
      <c r="I44" s="32"/>
      <c r="J44" s="103">
        <v>1500</v>
      </c>
      <c r="K44" s="271"/>
      <c r="L44" s="331">
        <v>1500</v>
      </c>
      <c r="M44" s="452"/>
      <c r="N44" s="331">
        <v>1500</v>
      </c>
      <c r="O44" s="34"/>
      <c r="P44" s="331">
        <v>1500</v>
      </c>
      <c r="Q44" s="128"/>
      <c r="R44" s="118"/>
    </row>
    <row r="45" spans="1:19" s="35" customFormat="1" ht="16.95" customHeight="1">
      <c r="A45" s="29"/>
      <c r="B45" s="29"/>
      <c r="C45" s="29"/>
      <c r="D45" s="171">
        <v>4211</v>
      </c>
      <c r="E45" s="199"/>
      <c r="F45" s="165" t="s">
        <v>81</v>
      </c>
      <c r="G45" s="271"/>
      <c r="H45" s="166">
        <v>200</v>
      </c>
      <c r="I45" s="32"/>
      <c r="J45" s="33"/>
      <c r="K45" s="271"/>
      <c r="L45" s="331">
        <v>200</v>
      </c>
      <c r="M45" s="452"/>
      <c r="N45" s="331">
        <v>200</v>
      </c>
      <c r="O45" s="34"/>
      <c r="P45" s="331">
        <v>200</v>
      </c>
      <c r="Q45" s="128"/>
      <c r="R45" s="118"/>
    </row>
    <row r="46" spans="1:19" s="35" customFormat="1" ht="16.95" customHeight="1">
      <c r="A46" s="29"/>
      <c r="B46" s="29"/>
      <c r="C46" s="29"/>
      <c r="D46" s="171">
        <v>4216</v>
      </c>
      <c r="E46" s="199"/>
      <c r="F46" s="165" t="s">
        <v>37</v>
      </c>
      <c r="G46" s="271"/>
      <c r="H46" s="166">
        <v>50</v>
      </c>
      <c r="I46" s="32"/>
      <c r="J46" s="33"/>
      <c r="K46" s="271"/>
      <c r="L46" s="331">
        <v>50</v>
      </c>
      <c r="M46" s="452"/>
      <c r="N46" s="331">
        <v>50</v>
      </c>
      <c r="O46" s="34"/>
      <c r="P46" s="331">
        <v>50</v>
      </c>
      <c r="Q46" s="128"/>
      <c r="R46" s="118"/>
    </row>
    <row r="47" spans="1:19" s="35" customFormat="1" ht="16.95" customHeight="1">
      <c r="A47" s="29"/>
      <c r="B47" s="29"/>
      <c r="C47" s="29"/>
      <c r="D47" s="164">
        <v>4401</v>
      </c>
      <c r="E47" s="197"/>
      <c r="F47" s="165" t="s">
        <v>39</v>
      </c>
      <c r="G47" s="271"/>
      <c r="H47" s="166">
        <v>50</v>
      </c>
      <c r="I47" s="32"/>
      <c r="J47" s="33"/>
      <c r="K47" s="271"/>
      <c r="L47" s="331">
        <v>50</v>
      </c>
      <c r="M47" s="452"/>
      <c r="N47" s="331">
        <v>50</v>
      </c>
      <c r="O47" s="34"/>
      <c r="P47" s="331">
        <v>50</v>
      </c>
      <c r="Q47" s="128"/>
      <c r="R47" s="118"/>
    </row>
    <row r="48" spans="1:19" s="35" customFormat="1" ht="16.95" customHeight="1">
      <c r="A48" s="29"/>
      <c r="B48" s="29"/>
      <c r="C48" s="29"/>
      <c r="D48" s="171">
        <v>4405</v>
      </c>
      <c r="E48" s="199"/>
      <c r="F48" s="165" t="s">
        <v>40</v>
      </c>
      <c r="G48" s="271"/>
      <c r="H48" s="166">
        <v>1000</v>
      </c>
      <c r="I48" s="32"/>
      <c r="J48" s="103">
        <v>1000</v>
      </c>
      <c r="K48" s="271"/>
      <c r="L48" s="331">
        <v>1000</v>
      </c>
      <c r="M48" s="452"/>
      <c r="N48" s="331">
        <v>1000</v>
      </c>
      <c r="O48" s="34"/>
      <c r="P48" s="331">
        <v>1000</v>
      </c>
      <c r="Q48" s="128"/>
      <c r="R48" s="118"/>
    </row>
    <row r="49" spans="1:18" s="35" customFormat="1" ht="16.95" customHeight="1">
      <c r="A49" s="29"/>
      <c r="B49" s="29"/>
      <c r="C49" s="29"/>
      <c r="D49" s="36"/>
      <c r="E49" s="146"/>
      <c r="G49" s="271">
        <f>H49/H87</f>
        <v>5.3464224060189122E-2</v>
      </c>
      <c r="H49" s="172">
        <v>8300</v>
      </c>
      <c r="I49" s="38"/>
      <c r="J49" s="39">
        <f>SUM(J39:J48)</f>
        <v>7800</v>
      </c>
      <c r="K49" s="271">
        <f>L49/L87</f>
        <v>5.4126658859819973E-2</v>
      </c>
      <c r="L49" s="39">
        <f>SUM(L39:L48)</f>
        <v>8300</v>
      </c>
      <c r="M49" s="454"/>
      <c r="N49" s="39">
        <f>SUM(N39:N48)</f>
        <v>8300</v>
      </c>
      <c r="O49" s="34"/>
      <c r="P49" s="39">
        <f>SUM(P39:P48)</f>
        <v>8300</v>
      </c>
      <c r="Q49" s="317"/>
      <c r="R49" s="118"/>
    </row>
    <row r="50" spans="1:18" s="35" customFormat="1" ht="16.95" customHeight="1">
      <c r="A50" s="29"/>
      <c r="B50" s="29"/>
      <c r="C50" s="29"/>
      <c r="D50" s="30">
        <v>4608</v>
      </c>
      <c r="E50" s="146"/>
      <c r="F50" s="42" t="s">
        <v>41</v>
      </c>
      <c r="G50" s="271"/>
      <c r="H50" s="103"/>
      <c r="I50" s="32"/>
      <c r="J50" s="33"/>
      <c r="K50" s="271"/>
      <c r="L50" s="33"/>
      <c r="M50" s="128"/>
      <c r="N50" s="33"/>
      <c r="O50" s="19"/>
      <c r="P50" s="33"/>
      <c r="Q50" s="128"/>
      <c r="R50" s="118"/>
    </row>
    <row r="51" spans="1:18" s="35" customFormat="1" ht="16.95" customHeight="1">
      <c r="A51" s="29"/>
      <c r="B51" s="29"/>
      <c r="C51" s="29"/>
      <c r="D51" s="36" t="s">
        <v>31</v>
      </c>
      <c r="E51" s="146"/>
      <c r="F51" s="31" t="s">
        <v>42</v>
      </c>
      <c r="G51" s="271"/>
      <c r="H51" s="166">
        <v>75</v>
      </c>
      <c r="I51" s="32"/>
      <c r="J51" s="32"/>
      <c r="K51" s="271"/>
      <c r="L51" s="332">
        <v>75</v>
      </c>
      <c r="M51" s="128"/>
      <c r="N51" s="332">
        <v>75</v>
      </c>
      <c r="O51" s="19"/>
      <c r="P51" s="332">
        <v>75</v>
      </c>
      <c r="Q51" s="128"/>
      <c r="R51" s="118"/>
    </row>
    <row r="52" spans="1:18" s="35" customFormat="1" ht="16.95" customHeight="1">
      <c r="A52" s="29"/>
      <c r="B52" s="29"/>
      <c r="C52" s="29"/>
      <c r="D52" s="36">
        <v>4311</v>
      </c>
      <c r="E52" s="146"/>
      <c r="F52" s="191" t="s">
        <v>99</v>
      </c>
      <c r="G52" s="271"/>
      <c r="H52" s="166">
        <v>2500</v>
      </c>
      <c r="I52" s="32"/>
      <c r="J52" s="32"/>
      <c r="K52" s="271"/>
      <c r="L52" s="332">
        <v>2500</v>
      </c>
      <c r="M52" s="128"/>
      <c r="N52" s="332">
        <v>2500</v>
      </c>
      <c r="O52" s="9"/>
      <c r="P52" s="332">
        <v>2500</v>
      </c>
      <c r="Q52" s="128"/>
      <c r="R52" s="118"/>
    </row>
    <row r="53" spans="1:18" s="35" customFormat="1" ht="16.95" customHeight="1">
      <c r="A53" s="29"/>
      <c r="B53" s="29"/>
      <c r="C53" s="29"/>
      <c r="D53" s="36"/>
      <c r="E53" s="146"/>
      <c r="F53" s="37"/>
      <c r="G53" s="271">
        <f>H53/H87</f>
        <v>1.65867924042153E-2</v>
      </c>
      <c r="H53" s="104">
        <v>2575</v>
      </c>
      <c r="I53" s="38"/>
      <c r="J53" s="39">
        <f>SUM(J50:J52)</f>
        <v>0</v>
      </c>
      <c r="K53" s="271">
        <f>L53/L87</f>
        <v>1.679230681494415E-2</v>
      </c>
      <c r="L53" s="39">
        <f>SUM(L50:L52)</f>
        <v>2575</v>
      </c>
      <c r="M53" s="317"/>
      <c r="N53" s="39">
        <f>SUM(N50:N52)</f>
        <v>2575</v>
      </c>
      <c r="O53" s="9"/>
      <c r="P53" s="39">
        <f>SUM(P50:P52)</f>
        <v>2575</v>
      </c>
      <c r="Q53" s="317"/>
      <c r="R53" s="118"/>
    </row>
    <row r="54" spans="1:18" s="152" customFormat="1" ht="18.75" customHeight="1">
      <c r="A54" s="148"/>
      <c r="B54" s="148"/>
      <c r="C54" s="148"/>
      <c r="D54" s="149"/>
      <c r="E54" s="200"/>
      <c r="F54" s="160" t="s">
        <v>43</v>
      </c>
      <c r="G54" s="290"/>
      <c r="H54" s="173">
        <v>58875</v>
      </c>
      <c r="I54" s="161"/>
      <c r="J54" s="173">
        <f>J53+J49+J37+J32+J12</f>
        <v>22768</v>
      </c>
      <c r="K54" s="290"/>
      <c r="L54" s="173">
        <f>L53+L49+L37+L32+L12</f>
        <v>59230</v>
      </c>
      <c r="M54" s="405"/>
      <c r="N54" s="173">
        <f>N53+N49+N37+N32+N12</f>
        <v>59230</v>
      </c>
      <c r="O54" s="150"/>
      <c r="P54" s="173">
        <f>P53+P49+P37+P32+P12</f>
        <v>59230</v>
      </c>
      <c r="Q54" s="405"/>
      <c r="R54" s="151"/>
    </row>
    <row r="55" spans="1:18" s="35" customFormat="1" ht="9" customHeight="1" thickBot="1">
      <c r="A55" s="29"/>
      <c r="B55" s="29"/>
      <c r="C55" s="29"/>
      <c r="D55" s="36"/>
      <c r="E55" s="146"/>
      <c r="F55" s="157"/>
      <c r="G55" s="290"/>
      <c r="H55" s="158"/>
      <c r="I55" s="159"/>
      <c r="J55" s="159"/>
      <c r="K55" s="290"/>
      <c r="L55" s="159"/>
      <c r="M55" s="412"/>
      <c r="N55" s="159"/>
      <c r="O55" s="43"/>
      <c r="P55" s="159"/>
      <c r="Q55" s="412"/>
      <c r="R55" s="120"/>
    </row>
    <row r="56" spans="1:18" s="2" customFormat="1" ht="7.95" customHeight="1" thickTop="1">
      <c r="A56" s="6"/>
      <c r="B56" s="6"/>
      <c r="C56" s="5"/>
      <c r="D56" s="46"/>
      <c r="E56" s="46"/>
      <c r="F56" s="153"/>
      <c r="G56" s="293"/>
      <c r="H56" s="154"/>
      <c r="I56" s="49"/>
      <c r="J56" s="49"/>
      <c r="K56" s="293"/>
      <c r="L56" s="49"/>
      <c r="M56" s="154"/>
      <c r="N56" s="49"/>
      <c r="O56" s="48"/>
      <c r="P56" s="49"/>
      <c r="Q56" s="154"/>
      <c r="R56" s="429"/>
    </row>
    <row r="57" spans="1:18" s="2" customFormat="1" ht="7.95" customHeight="1" thickBot="1">
      <c r="A57" s="6"/>
      <c r="C57" s="50"/>
      <c r="D57" s="51"/>
      <c r="E57" s="51"/>
      <c r="F57" s="52"/>
      <c r="G57" s="294"/>
      <c r="H57" s="155"/>
      <c r="I57" s="53"/>
      <c r="J57" s="53"/>
      <c r="K57" s="294"/>
      <c r="L57" s="53"/>
      <c r="M57" s="155"/>
      <c r="N57" s="53"/>
      <c r="O57" s="147"/>
      <c r="P57" s="53"/>
      <c r="Q57" s="155"/>
      <c r="R57" s="429"/>
    </row>
    <row r="58" spans="1:18" s="2" customFormat="1" ht="15" customHeight="1" thickTop="1">
      <c r="A58" s="6"/>
      <c r="B58" s="6"/>
      <c r="C58" s="54"/>
      <c r="D58" s="55"/>
      <c r="E58" s="46"/>
      <c r="F58" s="56"/>
      <c r="G58" s="295"/>
      <c r="H58" s="156"/>
      <c r="I58" s="57"/>
      <c r="J58" s="57"/>
      <c r="K58" s="295"/>
      <c r="L58" s="57"/>
      <c r="M58" s="452"/>
      <c r="N58" s="57"/>
      <c r="O58" s="58"/>
      <c r="P58" s="57"/>
      <c r="Q58" s="154"/>
      <c r="R58" s="112"/>
    </row>
    <row r="59" spans="1:18" s="35" customFormat="1" ht="16.05" customHeight="1">
      <c r="A59" s="29"/>
      <c r="B59" s="29"/>
      <c r="C59" s="29"/>
      <c r="D59" s="36"/>
      <c r="E59" s="146"/>
      <c r="F59" s="127" t="s">
        <v>44</v>
      </c>
      <c r="G59" s="271"/>
      <c r="H59" s="173">
        <v>58875</v>
      </c>
      <c r="I59" s="161"/>
      <c r="J59" s="173">
        <f>J54</f>
        <v>22768</v>
      </c>
      <c r="K59" s="271"/>
      <c r="L59" s="173">
        <f>L54</f>
        <v>59230</v>
      </c>
      <c r="M59" s="405"/>
      <c r="N59" s="173">
        <f>N54</f>
        <v>59230</v>
      </c>
      <c r="O59" s="43"/>
      <c r="P59" s="173">
        <f>P54</f>
        <v>59230</v>
      </c>
      <c r="Q59" s="405"/>
      <c r="R59" s="118"/>
    </row>
    <row r="60" spans="1:18" s="20" customFormat="1" ht="16.95" customHeight="1">
      <c r="A60" s="13"/>
      <c r="B60" s="13"/>
      <c r="C60" s="13"/>
      <c r="D60" s="21"/>
      <c r="E60" s="195"/>
      <c r="F60" s="42" t="s">
        <v>45</v>
      </c>
      <c r="G60" s="274"/>
      <c r="H60" s="102"/>
      <c r="I60" s="28"/>
      <c r="J60" s="28"/>
      <c r="K60" s="274"/>
      <c r="L60" s="28"/>
      <c r="M60" s="411"/>
      <c r="N60" s="28"/>
      <c r="O60" s="40"/>
      <c r="P60" s="28"/>
      <c r="Q60" s="411"/>
      <c r="R60" s="119"/>
    </row>
    <row r="61" spans="1:18" s="35" customFormat="1" ht="16.95" customHeight="1">
      <c r="A61" s="29"/>
      <c r="B61" s="29"/>
      <c r="C61" s="29"/>
      <c r="D61" s="30">
        <v>4301</v>
      </c>
      <c r="E61" s="192"/>
      <c r="F61" s="31" t="s">
        <v>46</v>
      </c>
      <c r="G61" s="271"/>
      <c r="H61" s="166">
        <v>2714</v>
      </c>
      <c r="I61" s="32"/>
      <c r="J61" s="103">
        <v>1017</v>
      </c>
      <c r="K61" s="271"/>
      <c r="L61" s="331">
        <v>3051</v>
      </c>
      <c r="M61" s="128"/>
      <c r="N61" s="331">
        <v>3051</v>
      </c>
      <c r="O61" s="19"/>
      <c r="P61" s="331">
        <v>3051</v>
      </c>
      <c r="Q61" s="128"/>
      <c r="R61" s="118"/>
    </row>
    <row r="62" spans="1:18" s="35" customFormat="1" ht="16.95" customHeight="1">
      <c r="A62" s="29"/>
      <c r="B62" s="29"/>
      <c r="C62" s="29"/>
      <c r="D62" s="30">
        <v>4302</v>
      </c>
      <c r="E62" s="192"/>
      <c r="F62" s="31" t="s">
        <v>47</v>
      </c>
      <c r="G62" s="271"/>
      <c r="H62" s="166">
        <v>120</v>
      </c>
      <c r="I62" s="32"/>
      <c r="J62" s="33"/>
      <c r="K62" s="271"/>
      <c r="L62" s="331">
        <v>120</v>
      </c>
      <c r="M62" s="128"/>
      <c r="N62" s="331">
        <v>120</v>
      </c>
      <c r="O62" s="9"/>
      <c r="P62" s="331">
        <v>120</v>
      </c>
      <c r="Q62" s="128"/>
      <c r="R62" s="118"/>
    </row>
    <row r="63" spans="1:18" s="35" customFormat="1" ht="16.95" customHeight="1">
      <c r="A63" s="29"/>
      <c r="B63" s="29"/>
      <c r="C63" s="29"/>
      <c r="D63" s="30">
        <v>4303</v>
      </c>
      <c r="E63" s="192"/>
      <c r="F63" s="31" t="s">
        <v>48</v>
      </c>
      <c r="G63" s="271"/>
      <c r="H63" s="166">
        <v>375</v>
      </c>
      <c r="I63" s="32"/>
      <c r="J63" s="33"/>
      <c r="K63" s="271"/>
      <c r="L63" s="331">
        <v>375</v>
      </c>
      <c r="M63" s="128"/>
      <c r="N63" s="331">
        <v>375</v>
      </c>
      <c r="O63" s="9"/>
      <c r="P63" s="331">
        <v>375</v>
      </c>
      <c r="Q63" s="128"/>
      <c r="R63" s="118"/>
    </row>
    <row r="64" spans="1:18" s="35" customFormat="1" ht="16.95" customHeight="1">
      <c r="A64" s="29"/>
      <c r="B64" s="29"/>
      <c r="C64" s="29"/>
      <c r="D64" s="30">
        <v>4304</v>
      </c>
      <c r="E64" s="192"/>
      <c r="F64" s="31" t="s">
        <v>49</v>
      </c>
      <c r="G64" s="271"/>
      <c r="H64" s="166">
        <v>1000</v>
      </c>
      <c r="I64" s="32"/>
      <c r="J64" s="33">
        <v>1000</v>
      </c>
      <c r="K64" s="271"/>
      <c r="L64" s="331">
        <v>1000</v>
      </c>
      <c r="M64" s="128"/>
      <c r="N64" s="331">
        <v>1000</v>
      </c>
      <c r="O64" s="9"/>
      <c r="P64" s="331">
        <v>1000</v>
      </c>
      <c r="Q64" s="128"/>
      <c r="R64" s="118"/>
    </row>
    <row r="65" spans="1:18" s="35" customFormat="1" ht="16.95" customHeight="1">
      <c r="A65" s="29"/>
      <c r="B65" s="29"/>
      <c r="C65" s="29"/>
      <c r="D65" s="30">
        <v>4305</v>
      </c>
      <c r="E65" s="192"/>
      <c r="F65" s="31" t="s">
        <v>50</v>
      </c>
      <c r="G65" s="271"/>
      <c r="H65" s="167">
        <v>85</v>
      </c>
      <c r="I65" s="32"/>
      <c r="J65" s="32">
        <v>76</v>
      </c>
      <c r="K65" s="271"/>
      <c r="L65" s="332">
        <v>76</v>
      </c>
      <c r="M65" s="128"/>
      <c r="N65" s="332">
        <v>76</v>
      </c>
      <c r="O65" s="9"/>
      <c r="P65" s="332">
        <v>76</v>
      </c>
      <c r="Q65" s="128"/>
      <c r="R65" s="118"/>
    </row>
    <row r="66" spans="1:18" s="35" customFormat="1" ht="16.95" customHeight="1">
      <c r="A66" s="29"/>
      <c r="B66" s="29"/>
      <c r="C66" s="29"/>
      <c r="D66" s="164">
        <v>4306</v>
      </c>
      <c r="E66" s="197"/>
      <c r="F66" s="170" t="s">
        <v>82</v>
      </c>
      <c r="G66" s="271"/>
      <c r="H66" s="166">
        <v>4000</v>
      </c>
      <c r="I66" s="32"/>
      <c r="J66" s="106"/>
      <c r="K66" s="271"/>
      <c r="L66" s="332">
        <v>4000</v>
      </c>
      <c r="M66" s="128"/>
      <c r="N66" s="332">
        <v>4000</v>
      </c>
      <c r="O66" s="9"/>
      <c r="P66" s="332">
        <v>4000</v>
      </c>
      <c r="Q66" s="128"/>
      <c r="R66" s="118"/>
    </row>
    <row r="67" spans="1:18" s="35" customFormat="1" ht="16.05" customHeight="1">
      <c r="A67" s="29"/>
      <c r="B67" s="29"/>
      <c r="C67" s="29"/>
      <c r="D67" s="30">
        <v>4307</v>
      </c>
      <c r="E67" s="192"/>
      <c r="F67" s="31" t="s">
        <v>51</v>
      </c>
      <c r="G67" s="271"/>
      <c r="H67" s="166">
        <v>480</v>
      </c>
      <c r="I67" s="32"/>
      <c r="J67" s="33"/>
      <c r="K67" s="271"/>
      <c r="L67" s="331">
        <v>480</v>
      </c>
      <c r="M67" s="128"/>
      <c r="N67" s="331">
        <v>480</v>
      </c>
      <c r="O67" s="9"/>
      <c r="P67" s="331">
        <v>480</v>
      </c>
      <c r="Q67" s="128"/>
      <c r="R67" s="118"/>
    </row>
    <row r="68" spans="1:18" s="35" customFormat="1" ht="16.95" customHeight="1">
      <c r="A68" s="29"/>
      <c r="B68" s="29"/>
      <c r="C68" s="29"/>
      <c r="D68" s="30">
        <v>4308</v>
      </c>
      <c r="E68" s="192"/>
      <c r="F68" s="31" t="s">
        <v>52</v>
      </c>
      <c r="G68" s="271"/>
      <c r="H68" s="166">
        <v>3000</v>
      </c>
      <c r="I68" s="32"/>
      <c r="J68" s="33">
        <v>200</v>
      </c>
      <c r="K68" s="271"/>
      <c r="L68" s="331">
        <v>3000</v>
      </c>
      <c r="M68" s="128"/>
      <c r="N68" s="331">
        <v>3000</v>
      </c>
      <c r="O68" s="9"/>
      <c r="P68" s="331">
        <v>3000</v>
      </c>
      <c r="Q68" s="128"/>
      <c r="R68" s="118"/>
    </row>
    <row r="69" spans="1:18" s="35" customFormat="1" ht="16.95" customHeight="1">
      <c r="A69" s="29"/>
      <c r="B69" s="29"/>
      <c r="C69" s="29"/>
      <c r="D69" s="30">
        <v>4309</v>
      </c>
      <c r="E69" s="192"/>
      <c r="F69" s="31" t="s">
        <v>71</v>
      </c>
      <c r="G69" s="271"/>
      <c r="H69" s="166">
        <v>425</v>
      </c>
      <c r="I69" s="32"/>
      <c r="J69" s="33">
        <v>100</v>
      </c>
      <c r="K69" s="271"/>
      <c r="L69" s="331">
        <v>425</v>
      </c>
      <c r="M69" s="128"/>
      <c r="N69" s="331">
        <v>425</v>
      </c>
      <c r="O69" s="9"/>
      <c r="P69" s="331">
        <v>425</v>
      </c>
      <c r="Q69" s="128"/>
      <c r="R69" s="118"/>
    </row>
    <row r="70" spans="1:18" s="35" customFormat="1" ht="16.95" customHeight="1">
      <c r="A70" s="29"/>
      <c r="B70" s="29"/>
      <c r="C70" s="29"/>
      <c r="D70" s="30">
        <v>4310</v>
      </c>
      <c r="E70" s="192"/>
      <c r="F70" s="31" t="s">
        <v>53</v>
      </c>
      <c r="G70" s="271"/>
      <c r="H70" s="166">
        <v>240</v>
      </c>
      <c r="I70" s="32"/>
      <c r="J70" s="33">
        <v>28</v>
      </c>
      <c r="K70" s="271"/>
      <c r="L70" s="331">
        <v>240</v>
      </c>
      <c r="M70" s="128"/>
      <c r="N70" s="331">
        <v>240</v>
      </c>
      <c r="O70" s="9"/>
      <c r="P70" s="331">
        <v>240</v>
      </c>
      <c r="Q70" s="128"/>
      <c r="R70" s="118"/>
    </row>
    <row r="71" spans="1:18" s="35" customFormat="1" ht="16.95" customHeight="1">
      <c r="A71" s="29"/>
      <c r="B71" s="29"/>
      <c r="C71" s="29"/>
      <c r="D71" s="30">
        <v>4312</v>
      </c>
      <c r="E71" s="192"/>
      <c r="F71" s="31" t="s">
        <v>83</v>
      </c>
      <c r="G71" s="271"/>
      <c r="H71" s="167">
        <v>650</v>
      </c>
      <c r="I71" s="32"/>
      <c r="J71" s="103"/>
      <c r="K71" s="271"/>
      <c r="L71" s="331">
        <v>650</v>
      </c>
      <c r="M71" s="452"/>
      <c r="N71" s="331">
        <v>650</v>
      </c>
      <c r="O71" s="111"/>
      <c r="P71" s="331">
        <v>650</v>
      </c>
      <c r="Q71" s="128"/>
      <c r="R71" s="118"/>
    </row>
    <row r="72" spans="1:18" s="35" customFormat="1" ht="16.95" customHeight="1">
      <c r="A72" s="29"/>
      <c r="B72" s="29"/>
      <c r="C72" s="29"/>
      <c r="D72" s="171">
        <v>4123</v>
      </c>
      <c r="E72" s="199"/>
      <c r="F72" s="174" t="s">
        <v>85</v>
      </c>
      <c r="G72" s="271"/>
      <c r="H72" s="167">
        <v>1300</v>
      </c>
      <c r="I72" s="32"/>
      <c r="J72" s="33">
        <v>90</v>
      </c>
      <c r="K72" s="271"/>
      <c r="L72" s="331">
        <v>1300</v>
      </c>
      <c r="M72" s="452"/>
      <c r="N72" s="331">
        <v>1300</v>
      </c>
      <c r="O72" s="111"/>
      <c r="P72" s="331">
        <v>1300</v>
      </c>
      <c r="Q72" s="128"/>
      <c r="R72" s="118"/>
    </row>
    <row r="73" spans="1:18" s="35" customFormat="1" ht="16.95" customHeight="1">
      <c r="A73" s="29"/>
      <c r="B73" s="29"/>
      <c r="C73" s="29"/>
      <c r="D73" s="59"/>
      <c r="E73" s="201"/>
      <c r="F73" s="60"/>
      <c r="G73" s="271">
        <f>H73/H87</f>
        <v>9.2686351807477266E-2</v>
      </c>
      <c r="H73" s="104">
        <v>14389</v>
      </c>
      <c r="I73" s="38"/>
      <c r="J73" s="39">
        <f>SUM(J61:J72)</f>
        <v>2511</v>
      </c>
      <c r="K73" s="271">
        <f>L73/L87</f>
        <v>9.5973739571080796E-2</v>
      </c>
      <c r="L73" s="39">
        <f>SUM(L61:L72)</f>
        <v>14717</v>
      </c>
      <c r="M73" s="317"/>
      <c r="N73" s="39">
        <f>SUM(N61:N72)</f>
        <v>14717</v>
      </c>
      <c r="O73" s="9"/>
      <c r="P73" s="39">
        <f>SUM(P61:P72)</f>
        <v>14717</v>
      </c>
      <c r="Q73" s="317"/>
      <c r="R73" s="118"/>
    </row>
    <row r="74" spans="1:18" s="35" customFormat="1" ht="16.95" customHeight="1">
      <c r="A74" s="29"/>
      <c r="B74" s="29"/>
      <c r="C74" s="29"/>
      <c r="D74" s="164"/>
      <c r="E74" s="199"/>
      <c r="F74" s="169" t="s">
        <v>86</v>
      </c>
      <c r="G74" s="271"/>
      <c r="H74" s="101"/>
      <c r="I74" s="38"/>
      <c r="J74" s="38"/>
      <c r="K74" s="271"/>
      <c r="L74" s="38"/>
      <c r="M74" s="317"/>
      <c r="N74" s="38"/>
      <c r="O74" s="9"/>
      <c r="P74" s="38"/>
      <c r="Q74" s="317"/>
      <c r="R74" s="118"/>
    </row>
    <row r="75" spans="1:18" s="35" customFormat="1" ht="16.95" customHeight="1">
      <c r="A75" s="29"/>
      <c r="B75" s="29"/>
      <c r="C75" s="29"/>
      <c r="D75" s="30">
        <v>4409</v>
      </c>
      <c r="E75" s="192"/>
      <c r="F75" s="193" t="s">
        <v>87</v>
      </c>
      <c r="G75" s="271"/>
      <c r="H75" s="209">
        <v>55000</v>
      </c>
      <c r="I75" s="38"/>
      <c r="J75" s="38"/>
      <c r="K75" s="271"/>
      <c r="L75" s="333">
        <v>55000</v>
      </c>
      <c r="M75" s="406"/>
      <c r="N75" s="333">
        <v>55000</v>
      </c>
      <c r="O75" s="9"/>
      <c r="P75" s="333">
        <v>55000</v>
      </c>
      <c r="Q75" s="406"/>
      <c r="R75" s="118"/>
    </row>
    <row r="76" spans="1:18" s="35" customFormat="1" ht="16.95" customHeight="1">
      <c r="A76" s="29"/>
      <c r="B76" s="29"/>
      <c r="C76" s="29"/>
      <c r="D76" s="30">
        <v>4313</v>
      </c>
      <c r="E76" s="192"/>
      <c r="F76" s="193" t="s">
        <v>95</v>
      </c>
      <c r="G76" s="271"/>
      <c r="H76" s="209">
        <v>1895</v>
      </c>
      <c r="I76" s="38"/>
      <c r="J76" s="189"/>
      <c r="K76" s="271"/>
      <c r="L76" s="333">
        <v>1895</v>
      </c>
      <c r="M76" s="406"/>
      <c r="N76" s="333">
        <v>1895</v>
      </c>
      <c r="O76" s="9"/>
      <c r="P76" s="333">
        <v>1895</v>
      </c>
      <c r="Q76" s="406"/>
      <c r="R76" s="118"/>
    </row>
    <row r="77" spans="1:18" s="35" customFormat="1" ht="16.95" customHeight="1">
      <c r="A77" s="29"/>
      <c r="B77" s="29"/>
      <c r="C77" s="29"/>
      <c r="D77" s="30">
        <v>4314</v>
      </c>
      <c r="E77" s="192"/>
      <c r="F77" s="193" t="s">
        <v>74</v>
      </c>
      <c r="G77" s="271"/>
      <c r="H77" s="209">
        <v>4230</v>
      </c>
      <c r="I77" s="38"/>
      <c r="J77" s="189"/>
      <c r="K77" s="271"/>
      <c r="L77" s="333">
        <v>4230</v>
      </c>
      <c r="M77" s="406"/>
      <c r="N77" s="333">
        <v>4230</v>
      </c>
      <c r="O77" s="9"/>
      <c r="P77" s="333">
        <v>4230</v>
      </c>
      <c r="Q77" s="406"/>
      <c r="R77" s="118"/>
    </row>
    <row r="78" spans="1:18" s="35" customFormat="1" ht="16.95" customHeight="1">
      <c r="A78" s="29"/>
      <c r="B78" s="29"/>
      <c r="C78" s="29"/>
      <c r="D78" s="30">
        <v>4700</v>
      </c>
      <c r="E78" s="192"/>
      <c r="F78" s="193" t="s">
        <v>88</v>
      </c>
      <c r="G78" s="271"/>
      <c r="H78" s="209">
        <v>4000</v>
      </c>
      <c r="I78" s="38"/>
      <c r="J78" s="189"/>
      <c r="K78" s="271"/>
      <c r="L78" s="333">
        <v>4000</v>
      </c>
      <c r="M78" s="406"/>
      <c r="N78" s="333">
        <v>4000</v>
      </c>
      <c r="O78" s="9"/>
      <c r="P78" s="333">
        <v>4000</v>
      </c>
      <c r="Q78" s="406"/>
      <c r="R78" s="118"/>
    </row>
    <row r="79" spans="1:18" s="35" customFormat="1" ht="16.95" customHeight="1">
      <c r="A79" s="29"/>
      <c r="B79" s="29"/>
      <c r="C79" s="29"/>
      <c r="D79" s="30">
        <v>4701</v>
      </c>
      <c r="E79" s="192"/>
      <c r="F79" s="434" t="s">
        <v>100</v>
      </c>
      <c r="G79" s="271"/>
      <c r="H79" s="209">
        <v>355</v>
      </c>
      <c r="I79" s="38"/>
      <c r="J79" s="189"/>
      <c r="K79" s="271"/>
      <c r="L79" s="435">
        <f>-L158</f>
        <v>272.02999999999997</v>
      </c>
      <c r="M79" s="406"/>
      <c r="N79" s="435">
        <f>-N158</f>
        <v>272.02999999999997</v>
      </c>
      <c r="O79" s="9"/>
      <c r="P79" s="435">
        <f>-P158</f>
        <v>342.13</v>
      </c>
      <c r="Q79" s="406"/>
      <c r="R79" s="118"/>
    </row>
    <row r="80" spans="1:18" s="35" customFormat="1" ht="16.95" customHeight="1">
      <c r="A80" s="29"/>
      <c r="B80" s="29"/>
      <c r="C80" s="29"/>
      <c r="D80" s="30">
        <v>4107</v>
      </c>
      <c r="E80" s="192"/>
      <c r="F80" s="434" t="s">
        <v>101</v>
      </c>
      <c r="G80" s="271"/>
      <c r="H80" s="209">
        <v>3000</v>
      </c>
      <c r="I80" s="38"/>
      <c r="J80" s="38"/>
      <c r="K80" s="271"/>
      <c r="L80" s="333">
        <v>3000</v>
      </c>
      <c r="M80" s="406"/>
      <c r="N80" s="435">
        <v>0</v>
      </c>
      <c r="O80" s="40" t="s">
        <v>139</v>
      </c>
      <c r="P80" s="435">
        <v>0</v>
      </c>
      <c r="Q80" s="317" t="s">
        <v>139</v>
      </c>
      <c r="R80" s="118"/>
    </row>
    <row r="81" spans="1:18" s="35" customFormat="1" ht="10.050000000000001" customHeight="1">
      <c r="A81" s="29"/>
      <c r="B81" s="29"/>
      <c r="C81" s="29"/>
      <c r="D81" s="69"/>
      <c r="E81" s="132"/>
      <c r="F81" s="132"/>
      <c r="G81" s="271"/>
      <c r="H81" s="175"/>
      <c r="I81" s="38"/>
      <c r="J81" s="38"/>
      <c r="K81" s="271"/>
      <c r="L81" s="38"/>
      <c r="M81" s="317"/>
      <c r="N81" s="38"/>
      <c r="O81" s="9"/>
      <c r="P81" s="38"/>
      <c r="Q81" s="317"/>
      <c r="R81" s="118"/>
    </row>
    <row r="82" spans="1:18" s="35" customFormat="1" ht="16.95" customHeight="1">
      <c r="A82" s="29"/>
      <c r="B82" s="29"/>
      <c r="C82" s="29"/>
      <c r="D82" s="69"/>
      <c r="E82" s="132"/>
      <c r="F82" s="132"/>
      <c r="G82" s="271">
        <f>H82/H87</f>
        <v>0.44111205586045193</v>
      </c>
      <c r="H82" s="172">
        <v>68480</v>
      </c>
      <c r="I82" s="38"/>
      <c r="J82" s="172">
        <f>SUM(J75:J81)</f>
        <v>0</v>
      </c>
      <c r="K82" s="271">
        <f>L82/L87</f>
        <v>0.4460364710644425</v>
      </c>
      <c r="L82" s="172">
        <f>SUM(L75:L81)</f>
        <v>68397.03</v>
      </c>
      <c r="M82" s="405"/>
      <c r="N82" s="172">
        <f>SUM(N75:N81)</f>
        <v>65397.03</v>
      </c>
      <c r="O82" s="9"/>
      <c r="P82" s="172">
        <f>SUM(P75:P81)</f>
        <v>65467.13</v>
      </c>
      <c r="Q82" s="405"/>
      <c r="R82" s="118"/>
    </row>
    <row r="83" spans="1:18" s="35" customFormat="1" ht="10.050000000000001" customHeight="1">
      <c r="A83" s="29"/>
      <c r="B83" s="29"/>
      <c r="C83" s="29"/>
      <c r="D83" s="36"/>
      <c r="E83" s="146"/>
      <c r="F83" s="61"/>
      <c r="G83" s="271"/>
      <c r="H83" s="101"/>
      <c r="I83" s="38"/>
      <c r="J83" s="38"/>
      <c r="K83" s="271"/>
      <c r="L83" s="38"/>
      <c r="M83" s="317"/>
      <c r="N83" s="38"/>
      <c r="O83" s="40"/>
      <c r="P83" s="38"/>
      <c r="Q83" s="317"/>
      <c r="R83" s="118"/>
    </row>
    <row r="84" spans="1:18" s="35" customFormat="1" ht="16.95" customHeight="1">
      <c r="A84" s="29"/>
      <c r="B84" s="29"/>
      <c r="C84" s="29"/>
      <c r="D84" s="36" t="s">
        <v>84</v>
      </c>
      <c r="E84" s="146"/>
      <c r="F84" s="210" t="s">
        <v>102</v>
      </c>
      <c r="G84" s="271">
        <f>H84/H87</f>
        <v>6.4414727783360382E-2</v>
      </c>
      <c r="H84" s="209">
        <v>10000</v>
      </c>
      <c r="I84" s="38"/>
      <c r="J84" s="38"/>
      <c r="K84" s="271">
        <f>L84/L87</f>
        <v>6.5212841999783097E-2</v>
      </c>
      <c r="L84" s="332">
        <v>10000</v>
      </c>
      <c r="M84" s="128"/>
      <c r="N84" s="332">
        <v>10000</v>
      </c>
      <c r="O84" s="9"/>
      <c r="P84" s="332">
        <v>10000</v>
      </c>
      <c r="Q84" s="317"/>
      <c r="R84" s="118"/>
    </row>
    <row r="85" spans="1:18" s="35" customFormat="1" ht="16.95" customHeight="1">
      <c r="A85" s="29"/>
      <c r="B85" s="29"/>
      <c r="C85" s="29"/>
      <c r="D85" s="337">
        <v>4800</v>
      </c>
      <c r="E85" s="338"/>
      <c r="F85" s="339" t="s">
        <v>68</v>
      </c>
      <c r="G85" s="271">
        <f>H85/H87</f>
        <v>2.2545154724176137E-2</v>
      </c>
      <c r="H85" s="341">
        <v>3500</v>
      </c>
      <c r="I85" s="32"/>
      <c r="J85" s="32"/>
      <c r="K85" s="271">
        <f>L85/L87</f>
        <v>6.5212841999783104E-3</v>
      </c>
      <c r="L85" s="332">
        <v>1000</v>
      </c>
      <c r="M85" s="128"/>
      <c r="N85" s="332">
        <v>1000</v>
      </c>
      <c r="O85" s="9"/>
      <c r="P85" s="332">
        <v>1000</v>
      </c>
      <c r="Q85" s="317"/>
      <c r="R85" s="118"/>
    </row>
    <row r="86" spans="1:18" s="2" customFormat="1" ht="10.050000000000001" customHeight="1" thickBot="1">
      <c r="A86" s="6"/>
      <c r="B86" s="6"/>
      <c r="C86" s="6"/>
      <c r="D86" s="335"/>
      <c r="E86" s="335"/>
      <c r="F86" s="336"/>
      <c r="G86" s="296"/>
      <c r="H86" s="342"/>
      <c r="I86" s="133"/>
      <c r="J86" s="342"/>
      <c r="K86" s="343"/>
      <c r="L86" s="342"/>
      <c r="M86" s="128"/>
      <c r="N86" s="342"/>
      <c r="O86" s="10"/>
      <c r="P86" s="342"/>
      <c r="Q86" s="128"/>
      <c r="R86" s="114"/>
    </row>
    <row r="87" spans="1:18" s="217" customFormat="1" ht="25.05" customHeight="1" thickBot="1">
      <c r="A87" s="211"/>
      <c r="B87" s="211"/>
      <c r="C87" s="211"/>
      <c r="D87" s="212"/>
      <c r="E87" s="212"/>
      <c r="F87" s="361" t="s">
        <v>54</v>
      </c>
      <c r="G87" s="291">
        <f>SUM(G12:G86)</f>
        <v>1</v>
      </c>
      <c r="H87" s="321">
        <v>155244</v>
      </c>
      <c r="I87" s="213"/>
      <c r="J87" s="214">
        <f>SUM(J85+J84+J82+J73+J53+J49+J37+J32+J12)</f>
        <v>25279</v>
      </c>
      <c r="K87" s="291">
        <f>SUM(K12:K86)</f>
        <v>1</v>
      </c>
      <c r="L87" s="321">
        <f>SUM(L85+L84+L82+L73+L53+L49+L37+L32+L12)</f>
        <v>153344.03</v>
      </c>
      <c r="M87" s="413"/>
      <c r="N87" s="321">
        <f>SUM(N85+N84+N82+N73+N53+N49+N37+N32+N12)</f>
        <v>150344.03</v>
      </c>
      <c r="O87" s="215"/>
      <c r="P87" s="321">
        <f>SUM(P85+P84+P82+P73+P53+P49+P37+P32+P12)</f>
        <v>150414.13</v>
      </c>
      <c r="Q87" s="413"/>
      <c r="R87" s="216"/>
    </row>
    <row r="88" spans="1:18" s="2" customFormat="1" ht="10.050000000000001" customHeight="1" thickBot="1">
      <c r="A88" s="6"/>
      <c r="B88" s="6"/>
      <c r="C88" s="62"/>
      <c r="D88" s="51"/>
      <c r="E88" s="51"/>
      <c r="F88" s="52"/>
      <c r="G88" s="276"/>
      <c r="H88" s="63"/>
      <c r="I88" s="63"/>
      <c r="J88" s="63"/>
      <c r="K88" s="276"/>
      <c r="L88" s="63"/>
      <c r="M88" s="419"/>
      <c r="N88" s="63"/>
      <c r="O88" s="43"/>
      <c r="P88" s="63"/>
      <c r="Q88" s="414"/>
      <c r="R88" s="121"/>
    </row>
    <row r="89" spans="1:18" s="2" customFormat="1" ht="15" customHeight="1" thickTop="1" thickBot="1">
      <c r="C89" s="5"/>
      <c r="D89" s="47"/>
      <c r="E89" s="47"/>
      <c r="F89" s="47"/>
      <c r="G89" s="275"/>
      <c r="H89" s="68"/>
      <c r="I89" s="68"/>
      <c r="J89" s="68"/>
      <c r="K89" s="275"/>
      <c r="L89" s="68"/>
      <c r="M89" s="415"/>
      <c r="N89" s="68"/>
      <c r="O89" s="78"/>
      <c r="P89" s="68"/>
      <c r="Q89" s="415"/>
      <c r="R89" s="429"/>
    </row>
    <row r="90" spans="1:18" s="2" customFormat="1" ht="4.95" customHeight="1" thickTop="1">
      <c r="C90" s="64"/>
      <c r="D90" s="65"/>
      <c r="E90" s="65"/>
      <c r="F90" s="66"/>
      <c r="G90" s="275"/>
      <c r="H90" s="67"/>
      <c r="I90" s="68"/>
      <c r="J90" s="68"/>
      <c r="K90" s="275"/>
      <c r="L90" s="67"/>
      <c r="M90" s="415"/>
      <c r="N90" s="67"/>
      <c r="O90" s="68"/>
      <c r="P90" s="67"/>
      <c r="Q90" s="415"/>
      <c r="R90" s="112"/>
    </row>
    <row r="91" spans="1:18" s="20" customFormat="1" ht="16.95" customHeight="1">
      <c r="C91" s="13"/>
      <c r="D91" s="14"/>
      <c r="E91" s="194"/>
      <c r="F91" s="15"/>
      <c r="G91" s="269"/>
      <c r="H91" s="17" t="s">
        <v>1</v>
      </c>
      <c r="I91" s="16"/>
      <c r="J91" s="124" t="s">
        <v>2</v>
      </c>
      <c r="K91" s="269"/>
      <c r="L91" s="328" t="s">
        <v>3</v>
      </c>
      <c r="M91" s="409"/>
      <c r="N91" s="328" t="s">
        <v>3</v>
      </c>
      <c r="O91" s="10"/>
      <c r="P91" s="328" t="s">
        <v>3</v>
      </c>
      <c r="Q91" s="409"/>
      <c r="R91" s="119"/>
    </row>
    <row r="92" spans="1:18" s="20" customFormat="1" ht="16.95" customHeight="1">
      <c r="C92" s="13"/>
      <c r="D92" s="21" t="s">
        <v>4</v>
      </c>
      <c r="E92" s="195"/>
      <c r="F92" s="22" t="s">
        <v>55</v>
      </c>
      <c r="G92" s="270"/>
      <c r="H92" s="23" t="s">
        <v>6</v>
      </c>
      <c r="I92" s="16"/>
      <c r="J92" s="125" t="s">
        <v>75</v>
      </c>
      <c r="K92" s="270"/>
      <c r="L92" s="329" t="s">
        <v>7</v>
      </c>
      <c r="M92" s="409"/>
      <c r="N92" s="329" t="s">
        <v>7</v>
      </c>
      <c r="O92" s="18"/>
      <c r="P92" s="329" t="s">
        <v>7</v>
      </c>
      <c r="Q92" s="409"/>
      <c r="R92" s="119"/>
    </row>
    <row r="93" spans="1:18" s="20" customFormat="1" ht="16.95" customHeight="1">
      <c r="C93" s="13"/>
      <c r="D93" s="24"/>
      <c r="E93" s="196"/>
      <c r="F93" s="25"/>
      <c r="G93" s="269"/>
      <c r="H93" s="26" t="s">
        <v>98</v>
      </c>
      <c r="I93" s="16"/>
      <c r="J93" s="126" t="s">
        <v>124</v>
      </c>
      <c r="K93" s="269"/>
      <c r="L93" s="330" t="s">
        <v>98</v>
      </c>
      <c r="M93" s="410"/>
      <c r="N93" s="330" t="s">
        <v>98</v>
      </c>
      <c r="O93" s="18"/>
      <c r="P93" s="330" t="s">
        <v>98</v>
      </c>
      <c r="Q93" s="410"/>
      <c r="R93" s="119"/>
    </row>
    <row r="94" spans="1:18" s="35" customFormat="1" ht="10.050000000000001" customHeight="1">
      <c r="C94" s="29"/>
      <c r="D94" s="36"/>
      <c r="E94" s="146"/>
      <c r="F94" s="37"/>
      <c r="G94" s="272"/>
      <c r="H94" s="106"/>
      <c r="I94" s="32"/>
      <c r="J94" s="32"/>
      <c r="K94" s="272"/>
      <c r="L94" s="32"/>
      <c r="M94" s="128"/>
      <c r="N94" s="32"/>
      <c r="O94" s="18"/>
      <c r="P94" s="32"/>
      <c r="Q94" s="128"/>
      <c r="R94" s="118"/>
    </row>
    <row r="95" spans="1:18" s="35" customFormat="1" ht="16.95" customHeight="1">
      <c r="C95" s="29"/>
      <c r="D95" s="218">
        <v>1076</v>
      </c>
      <c r="E95" s="219"/>
      <c r="F95" s="220" t="s">
        <v>103</v>
      </c>
      <c r="G95" s="277"/>
      <c r="H95" s="166">
        <v>92000</v>
      </c>
      <c r="I95" s="32"/>
      <c r="J95" s="33">
        <v>46000</v>
      </c>
      <c r="K95" s="277"/>
      <c r="L95" s="331">
        <v>92000</v>
      </c>
      <c r="M95" s="128"/>
      <c r="N95" s="331">
        <v>92000</v>
      </c>
      <c r="O95" s="9"/>
      <c r="P95" s="331">
        <v>92000</v>
      </c>
      <c r="Q95" s="128"/>
      <c r="R95" s="118"/>
    </row>
    <row r="96" spans="1:18" s="35" customFormat="1" ht="16.95" customHeight="1">
      <c r="C96" s="29"/>
      <c r="D96" s="36"/>
      <c r="E96" s="146"/>
      <c r="F96" s="193" t="s">
        <v>104</v>
      </c>
      <c r="G96" s="277"/>
      <c r="H96" s="166"/>
      <c r="I96" s="32"/>
      <c r="J96" s="33"/>
      <c r="K96" s="277"/>
      <c r="L96" s="331"/>
      <c r="M96" s="128"/>
      <c r="N96" s="331"/>
      <c r="O96" s="9"/>
      <c r="P96" s="331"/>
      <c r="Q96" s="128"/>
      <c r="R96" s="118"/>
    </row>
    <row r="97" spans="1:18" s="35" customFormat="1" ht="16.95" customHeight="1">
      <c r="C97" s="29"/>
      <c r="D97" s="36">
        <v>1000</v>
      </c>
      <c r="E97" s="146"/>
      <c r="F97" s="31" t="s">
        <v>89</v>
      </c>
      <c r="G97" s="277"/>
      <c r="H97" s="166">
        <v>0</v>
      </c>
      <c r="I97" s="32"/>
      <c r="J97" s="33"/>
      <c r="K97" s="277"/>
      <c r="L97" s="331">
        <v>0</v>
      </c>
      <c r="M97" s="128"/>
      <c r="N97" s="331">
        <v>0</v>
      </c>
      <c r="O97" s="9"/>
      <c r="P97" s="331">
        <v>0</v>
      </c>
      <c r="Q97" s="128"/>
      <c r="R97" s="118"/>
    </row>
    <row r="98" spans="1:18" s="35" customFormat="1" ht="16.95" customHeight="1">
      <c r="C98" s="29"/>
      <c r="D98" s="70">
        <v>1078</v>
      </c>
      <c r="E98" s="207"/>
      <c r="F98" s="31" t="s">
        <v>90</v>
      </c>
      <c r="G98" s="277"/>
      <c r="H98" s="166">
        <v>0</v>
      </c>
      <c r="I98" s="32"/>
      <c r="J98" s="33"/>
      <c r="K98" s="277"/>
      <c r="L98" s="331">
        <v>0</v>
      </c>
      <c r="M98" s="128"/>
      <c r="N98" s="331">
        <v>0</v>
      </c>
      <c r="O98" s="9"/>
      <c r="P98" s="331">
        <v>0</v>
      </c>
      <c r="Q98" s="128"/>
      <c r="R98" s="118"/>
    </row>
    <row r="99" spans="1:18" s="35" customFormat="1" ht="16.95" customHeight="1">
      <c r="C99" s="29"/>
      <c r="D99" s="70">
        <v>1079</v>
      </c>
      <c r="E99" s="207"/>
      <c r="F99" s="31" t="s">
        <v>105</v>
      </c>
      <c r="G99" s="277"/>
      <c r="H99" s="166">
        <v>0</v>
      </c>
      <c r="I99" s="32"/>
      <c r="J99" s="33"/>
      <c r="K99" s="277"/>
      <c r="L99" s="331">
        <v>-3500</v>
      </c>
      <c r="M99" s="128"/>
      <c r="N99" s="331">
        <v>-3500</v>
      </c>
      <c r="O99" s="9"/>
      <c r="P99" s="331">
        <v>-3500</v>
      </c>
      <c r="Q99" s="128"/>
      <c r="R99" s="118"/>
    </row>
    <row r="100" spans="1:18" s="35" customFormat="1" ht="16.95" customHeight="1">
      <c r="C100" s="29"/>
      <c r="D100" s="70">
        <v>1080</v>
      </c>
      <c r="E100" s="207"/>
      <c r="F100" s="31" t="s">
        <v>56</v>
      </c>
      <c r="G100" s="277"/>
      <c r="H100" s="166">
        <v>4591</v>
      </c>
      <c r="I100" s="32"/>
      <c r="J100" s="33">
        <v>4591</v>
      </c>
      <c r="K100" s="277"/>
      <c r="L100" s="331">
        <v>4591</v>
      </c>
      <c r="M100" s="128"/>
      <c r="N100" s="331">
        <v>4591</v>
      </c>
      <c r="O100" s="9"/>
      <c r="P100" s="331">
        <v>4591</v>
      </c>
      <c r="Q100" s="128"/>
      <c r="R100" s="118"/>
    </row>
    <row r="101" spans="1:18" s="35" customFormat="1" ht="16.95" customHeight="1">
      <c r="C101" s="29"/>
      <c r="D101" s="70">
        <v>1081</v>
      </c>
      <c r="E101" s="207"/>
      <c r="F101" s="71" t="s">
        <v>57</v>
      </c>
      <c r="G101" s="277"/>
      <c r="H101" s="166">
        <v>2158</v>
      </c>
      <c r="I101" s="32"/>
      <c r="J101" s="33"/>
      <c r="K101" s="277"/>
      <c r="L101" s="331">
        <v>2158</v>
      </c>
      <c r="M101" s="128"/>
      <c r="N101" s="331">
        <v>2158</v>
      </c>
      <c r="O101" s="9"/>
      <c r="P101" s="331">
        <v>2158</v>
      </c>
      <c r="Q101" s="128"/>
      <c r="R101" s="118"/>
    </row>
    <row r="102" spans="1:18" s="35" customFormat="1" ht="16.05" customHeight="1">
      <c r="C102" s="29"/>
      <c r="D102" s="218">
        <v>1093</v>
      </c>
      <c r="E102" s="219"/>
      <c r="F102" s="344" t="s">
        <v>58</v>
      </c>
      <c r="G102" s="277"/>
      <c r="H102" s="345">
        <v>0</v>
      </c>
      <c r="I102" s="32"/>
      <c r="J102" s="346"/>
      <c r="K102" s="277"/>
      <c r="L102" s="347">
        <v>0</v>
      </c>
      <c r="M102" s="128"/>
      <c r="N102" s="347">
        <v>0</v>
      </c>
      <c r="O102" s="9"/>
      <c r="P102" s="347">
        <v>0</v>
      </c>
      <c r="Q102" s="128"/>
      <c r="R102" s="118"/>
    </row>
    <row r="103" spans="1:18" s="35" customFormat="1" ht="10.050000000000001" customHeight="1" thickBot="1">
      <c r="C103" s="29"/>
      <c r="D103" s="72"/>
      <c r="E103" s="72"/>
      <c r="F103" s="348"/>
      <c r="G103" s="283"/>
      <c r="H103" s="349"/>
      <c r="I103" s="128"/>
      <c r="J103" s="350"/>
      <c r="K103" s="325"/>
      <c r="L103" s="350"/>
      <c r="M103" s="128"/>
      <c r="N103" s="350"/>
      <c r="O103" s="9"/>
      <c r="P103" s="350"/>
      <c r="Q103" s="128"/>
      <c r="R103" s="118"/>
    </row>
    <row r="104" spans="1:18" s="221" customFormat="1" ht="25.05" customHeight="1" thickTop="1" thickBot="1">
      <c r="C104" s="222"/>
      <c r="D104" s="351"/>
      <c r="E104" s="351"/>
      <c r="F104" s="362" t="s">
        <v>59</v>
      </c>
      <c r="G104" s="279"/>
      <c r="H104" s="322">
        <f>SUM(H95:H102)</f>
        <v>98749</v>
      </c>
      <c r="I104" s="213"/>
      <c r="J104" s="320">
        <f>SUM(J95:J102)</f>
        <v>50591</v>
      </c>
      <c r="K104" s="279"/>
      <c r="L104" s="322">
        <f>SUM(L95:L102)</f>
        <v>95249</v>
      </c>
      <c r="M104" s="413"/>
      <c r="N104" s="322">
        <f>SUM(N95:N102)</f>
        <v>95249</v>
      </c>
      <c r="O104" s="41"/>
      <c r="P104" s="322">
        <f>SUM(P95:P102)</f>
        <v>95249</v>
      </c>
      <c r="Q104" s="413"/>
      <c r="R104" s="226"/>
    </row>
    <row r="105" spans="1:18" s="35" customFormat="1" ht="10.050000000000001" customHeight="1" thickTop="1" thickBot="1">
      <c r="C105" s="29"/>
      <c r="D105" s="44"/>
      <c r="E105" s="44"/>
      <c r="F105" s="45"/>
      <c r="G105" s="278"/>
      <c r="H105" s="9"/>
      <c r="I105" s="9"/>
      <c r="J105" s="9"/>
      <c r="K105" s="278"/>
      <c r="L105" s="9"/>
      <c r="M105" s="416"/>
      <c r="N105" s="9"/>
      <c r="O105" s="9"/>
      <c r="P105" s="9"/>
      <c r="Q105" s="128"/>
      <c r="R105" s="118"/>
    </row>
    <row r="106" spans="1:18" s="221" customFormat="1" ht="30" customHeight="1" thickTop="1" thickBot="1">
      <c r="C106" s="222"/>
      <c r="D106" s="223"/>
      <c r="E106" s="223"/>
      <c r="F106" s="340" t="s">
        <v>60</v>
      </c>
      <c r="G106" s="279"/>
      <c r="H106" s="356">
        <v>-56495</v>
      </c>
      <c r="I106" s="224"/>
      <c r="J106" s="225">
        <f>J104-J87</f>
        <v>25312</v>
      </c>
      <c r="K106" s="279"/>
      <c r="L106" s="356">
        <f>L104-L87</f>
        <v>-58095.03</v>
      </c>
      <c r="M106" s="417"/>
      <c r="N106" s="356">
        <f>N104-N87</f>
        <v>-55095.03</v>
      </c>
      <c r="O106" s="41"/>
      <c r="P106" s="356">
        <f>P104-P87</f>
        <v>-55165.130000000005</v>
      </c>
      <c r="Q106" s="417"/>
      <c r="R106" s="226"/>
    </row>
    <row r="107" spans="1:18" s="73" customFormat="1" ht="16.95" customHeight="1" thickTop="1" thickBot="1">
      <c r="C107" s="74"/>
      <c r="D107" s="75"/>
      <c r="E107" s="75"/>
      <c r="F107" s="76" t="s">
        <v>76</v>
      </c>
      <c r="G107" s="280"/>
      <c r="H107" s="77">
        <f>H106/H104</f>
        <v>-0.57210705931199302</v>
      </c>
      <c r="I107" s="77"/>
      <c r="J107" s="77"/>
      <c r="K107" s="280"/>
      <c r="L107" s="77">
        <f>L106/L104</f>
        <v>-0.60992797824649081</v>
      </c>
      <c r="M107" s="418"/>
      <c r="N107" s="77">
        <f>N106/N104</f>
        <v>-0.57843158458356514</v>
      </c>
      <c r="O107" s="9"/>
      <c r="P107" s="77">
        <f>P106/P104</f>
        <v>-0.57916755031548894</v>
      </c>
      <c r="Q107" s="430"/>
      <c r="R107" s="122"/>
    </row>
    <row r="108" spans="1:18" s="2" customFormat="1" ht="15" customHeight="1" thickTop="1">
      <c r="C108" s="5"/>
      <c r="D108" s="47"/>
      <c r="E108" s="47"/>
      <c r="F108" s="47"/>
      <c r="G108" s="275"/>
      <c r="H108" s="68"/>
      <c r="I108" s="68"/>
      <c r="J108" s="68"/>
      <c r="K108" s="275"/>
      <c r="L108" s="68"/>
      <c r="M108" s="415"/>
      <c r="N108" s="68"/>
      <c r="O108" s="79"/>
      <c r="P108" s="68"/>
      <c r="Q108" s="415"/>
      <c r="R108" s="429"/>
    </row>
    <row r="109" spans="1:18" s="2" customFormat="1" ht="15" customHeight="1" thickBot="1">
      <c r="C109" s="301"/>
      <c r="D109" s="396"/>
      <c r="E109" s="396"/>
      <c r="F109" s="396"/>
      <c r="G109" s="397"/>
      <c r="H109" s="113"/>
      <c r="I109" s="113"/>
      <c r="J109" s="113"/>
      <c r="K109" s="397"/>
      <c r="L109" s="113"/>
      <c r="M109" s="419"/>
      <c r="N109" s="113"/>
      <c r="O109" s="398"/>
      <c r="P109" s="113"/>
      <c r="Q109" s="419"/>
      <c r="R109" s="429"/>
    </row>
    <row r="110" spans="1:18" s="2" customFormat="1" ht="4.95" customHeight="1" thickTop="1">
      <c r="A110" s="20"/>
      <c r="B110" s="20"/>
      <c r="C110" s="138"/>
      <c r="D110" s="139"/>
      <c r="E110" s="139"/>
      <c r="F110" s="139"/>
      <c r="G110" s="281"/>
      <c r="H110" s="140"/>
      <c r="I110" s="140"/>
      <c r="J110" s="140"/>
      <c r="K110" s="281"/>
      <c r="L110" s="140"/>
      <c r="M110" s="420"/>
      <c r="N110" s="140"/>
      <c r="O110" s="141"/>
      <c r="P110" s="140"/>
      <c r="Q110" s="420"/>
      <c r="R110" s="186"/>
    </row>
    <row r="111" spans="1:18" s="20" customFormat="1" ht="16.95" customHeight="1">
      <c r="C111" s="142"/>
      <c r="D111" s="14"/>
      <c r="E111" s="194"/>
      <c r="F111" s="80"/>
      <c r="G111" s="282"/>
      <c r="H111" s="82" t="s">
        <v>2</v>
      </c>
      <c r="I111" s="81"/>
      <c r="J111" s="231" t="s">
        <v>3</v>
      </c>
      <c r="K111" s="282"/>
      <c r="L111" s="328" t="s">
        <v>7</v>
      </c>
      <c r="M111" s="409"/>
      <c r="N111" s="328" t="s">
        <v>7</v>
      </c>
      <c r="O111" s="130"/>
      <c r="P111" s="328" t="s">
        <v>7</v>
      </c>
      <c r="Q111" s="409"/>
      <c r="R111" s="187"/>
    </row>
    <row r="112" spans="1:18" s="20" customFormat="1" ht="16.95" customHeight="1">
      <c r="C112" s="142"/>
      <c r="D112" s="21"/>
      <c r="E112" s="195"/>
      <c r="F112" s="363" t="s">
        <v>61</v>
      </c>
      <c r="G112" s="270"/>
      <c r="H112" s="83" t="s">
        <v>62</v>
      </c>
      <c r="I112" s="16"/>
      <c r="J112" s="232" t="s">
        <v>62</v>
      </c>
      <c r="K112" s="270"/>
      <c r="L112" s="329" t="s">
        <v>62</v>
      </c>
      <c r="M112" s="409"/>
      <c r="N112" s="329" t="s">
        <v>62</v>
      </c>
      <c r="O112" s="131"/>
      <c r="P112" s="329" t="s">
        <v>62</v>
      </c>
      <c r="Q112" s="409"/>
      <c r="R112" s="187"/>
    </row>
    <row r="113" spans="3:18" s="20" customFormat="1" ht="16.95" customHeight="1">
      <c r="C113" s="142"/>
      <c r="D113" s="24"/>
      <c r="E113" s="196"/>
      <c r="F113" s="25"/>
      <c r="G113" s="269"/>
      <c r="H113" s="84" t="s">
        <v>126</v>
      </c>
      <c r="I113" s="16"/>
      <c r="J113" s="233" t="s">
        <v>109</v>
      </c>
      <c r="K113" s="269"/>
      <c r="L113" s="404" t="s">
        <v>127</v>
      </c>
      <c r="M113" s="409"/>
      <c r="N113" s="404" t="s">
        <v>127</v>
      </c>
      <c r="O113" s="131"/>
      <c r="P113" s="404" t="s">
        <v>127</v>
      </c>
      <c r="Q113" s="409"/>
      <c r="R113" s="187"/>
    </row>
    <row r="114" spans="3:18" s="35" customFormat="1" ht="10.050000000000001" customHeight="1">
      <c r="C114" s="323"/>
      <c r="D114" s="146"/>
      <c r="E114" s="146"/>
      <c r="F114" s="132"/>
      <c r="G114" s="283"/>
      <c r="H114" s="128"/>
      <c r="I114" s="133"/>
      <c r="J114" s="133"/>
      <c r="K114" s="283"/>
      <c r="L114" s="133"/>
      <c r="M114" s="128"/>
      <c r="N114" s="133"/>
      <c r="O114" s="18"/>
      <c r="P114" s="133"/>
      <c r="Q114" s="128"/>
      <c r="R114" s="188"/>
    </row>
    <row r="115" spans="3:18" s="85" customFormat="1" ht="4.95" customHeight="1">
      <c r="C115" s="144"/>
      <c r="D115" s="86"/>
      <c r="E115" s="202"/>
      <c r="F115" s="87"/>
      <c r="G115" s="272"/>
      <c r="H115" s="88"/>
      <c r="I115" s="89"/>
      <c r="J115" s="88"/>
      <c r="K115" s="272"/>
      <c r="L115" s="88"/>
      <c r="M115" s="421"/>
      <c r="N115" s="88"/>
      <c r="O115" s="133"/>
      <c r="P115" s="88"/>
      <c r="Q115" s="421"/>
      <c r="R115" s="188"/>
    </row>
    <row r="116" spans="3:18" s="85" customFormat="1" ht="16.95" customHeight="1">
      <c r="C116" s="144"/>
      <c r="D116" s="90"/>
      <c r="E116" s="203"/>
      <c r="F116" s="31" t="s">
        <v>63</v>
      </c>
      <c r="G116" s="272"/>
      <c r="H116" s="175">
        <v>980.26</v>
      </c>
      <c r="I116" s="89"/>
      <c r="J116" s="91">
        <v>27635</v>
      </c>
      <c r="K116" s="272"/>
      <c r="L116" s="175">
        <v>27635</v>
      </c>
      <c r="M116" s="406"/>
      <c r="N116" s="175">
        <v>27635</v>
      </c>
      <c r="O116" s="135"/>
      <c r="P116" s="175">
        <v>27635</v>
      </c>
      <c r="Q116" s="406"/>
      <c r="R116" s="188"/>
    </row>
    <row r="117" spans="3:18" s="85" customFormat="1" ht="16.95" customHeight="1">
      <c r="C117" s="144"/>
      <c r="D117" s="90"/>
      <c r="E117" s="203"/>
      <c r="F117" s="92" t="s">
        <v>64</v>
      </c>
      <c r="G117" s="284"/>
      <c r="H117" s="182">
        <v>26654.74</v>
      </c>
      <c r="I117" s="135"/>
      <c r="J117" s="91">
        <v>-52182.740000000005</v>
      </c>
      <c r="K117" s="284"/>
      <c r="L117" s="182">
        <f>L141-L116-L132-L139</f>
        <v>-54159.44</v>
      </c>
      <c r="M117" s="406"/>
      <c r="N117" s="182">
        <f>N141-N116-N132-N139</f>
        <v>-66159.44</v>
      </c>
      <c r="O117" s="135"/>
      <c r="P117" s="182">
        <f>P141-P116-P132-P139</f>
        <v>-68348.710000000006</v>
      </c>
      <c r="Q117" s="406"/>
      <c r="R117" s="188"/>
    </row>
    <row r="118" spans="3:18" s="445" customFormat="1" ht="22.05" customHeight="1">
      <c r="C118" s="439"/>
      <c r="D118" s="440"/>
      <c r="E118" s="441"/>
      <c r="F118" s="442" t="s">
        <v>65</v>
      </c>
      <c r="G118" s="443"/>
      <c r="H118" s="446">
        <v>27635</v>
      </c>
      <c r="I118" s="447"/>
      <c r="J118" s="448">
        <v>-24547.740000000005</v>
      </c>
      <c r="K118" s="449"/>
      <c r="L118" s="450">
        <f>SUM(L116:L117)</f>
        <v>-26524.440000000002</v>
      </c>
      <c r="M118" s="468" t="s">
        <v>141</v>
      </c>
      <c r="N118" s="450">
        <f>SUM(N116:N117)</f>
        <v>-38524.44</v>
      </c>
      <c r="O118" s="469" t="s">
        <v>141</v>
      </c>
      <c r="P118" s="450">
        <f>SUM(P116:P117)</f>
        <v>-40713.710000000006</v>
      </c>
      <c r="Q118" s="469" t="s">
        <v>141</v>
      </c>
      <c r="R118" s="444"/>
    </row>
    <row r="119" spans="3:18" s="85" customFormat="1" ht="10.050000000000001" customHeight="1">
      <c r="C119" s="144"/>
      <c r="D119" s="90"/>
      <c r="E119" s="203"/>
      <c r="F119" s="31"/>
      <c r="G119" s="272"/>
      <c r="H119" s="91"/>
      <c r="I119" s="89"/>
      <c r="J119" s="91"/>
      <c r="K119" s="272"/>
      <c r="L119" s="175"/>
      <c r="M119" s="406"/>
      <c r="N119" s="175"/>
      <c r="O119" s="134"/>
      <c r="P119" s="175"/>
      <c r="Q119" s="406"/>
      <c r="R119" s="188"/>
    </row>
    <row r="120" spans="3:18" s="85" customFormat="1" ht="16.95" customHeight="1">
      <c r="C120" s="144"/>
      <c r="D120" s="177"/>
      <c r="E120" s="204"/>
      <c r="F120" s="227" t="s">
        <v>91</v>
      </c>
      <c r="G120" s="272"/>
      <c r="H120" s="91"/>
      <c r="I120" s="89"/>
      <c r="J120" s="184"/>
      <c r="K120" s="272"/>
      <c r="L120" s="175"/>
      <c r="M120" s="406"/>
      <c r="N120" s="175"/>
      <c r="O120" s="135"/>
      <c r="P120" s="175"/>
      <c r="Q120" s="406"/>
      <c r="R120" s="188"/>
    </row>
    <row r="121" spans="3:18" s="85" customFormat="1" ht="16.95" customHeight="1">
      <c r="C121" s="144"/>
      <c r="D121" s="177"/>
      <c r="E121" s="204"/>
      <c r="F121" s="228" t="s">
        <v>66</v>
      </c>
      <c r="G121" s="272"/>
      <c r="H121" s="166">
        <v>0</v>
      </c>
      <c r="I121" s="89"/>
      <c r="J121" s="162">
        <v>500</v>
      </c>
      <c r="K121" s="272"/>
      <c r="L121" s="333">
        <v>500</v>
      </c>
      <c r="M121" s="406"/>
      <c r="N121" s="333">
        <v>500</v>
      </c>
      <c r="O121" s="135"/>
      <c r="P121" s="333">
        <v>500</v>
      </c>
      <c r="Q121" s="406"/>
      <c r="R121" s="188"/>
    </row>
    <row r="122" spans="3:18" s="85" customFormat="1" ht="16.95" customHeight="1">
      <c r="C122" s="144"/>
      <c r="D122" s="177"/>
      <c r="E122" s="204"/>
      <c r="F122" s="228" t="s">
        <v>67</v>
      </c>
      <c r="G122" s="272"/>
      <c r="H122" s="166">
        <v>4000</v>
      </c>
      <c r="I122" s="89"/>
      <c r="J122" s="162">
        <v>4000</v>
      </c>
      <c r="K122" s="272"/>
      <c r="L122" s="333">
        <v>4000</v>
      </c>
      <c r="M122" s="406"/>
      <c r="N122" s="333">
        <v>4000</v>
      </c>
      <c r="O122" s="135"/>
      <c r="P122" s="333">
        <v>4000</v>
      </c>
      <c r="Q122" s="406"/>
      <c r="R122" s="188"/>
    </row>
    <row r="123" spans="3:18" s="85" customFormat="1" ht="16.95" customHeight="1">
      <c r="C123" s="144"/>
      <c r="D123" s="177"/>
      <c r="E123" s="204"/>
      <c r="F123" s="228" t="s">
        <v>106</v>
      </c>
      <c r="G123" s="272"/>
      <c r="H123" s="166">
        <v>5000</v>
      </c>
      <c r="I123" s="89"/>
      <c r="J123" s="162">
        <v>5000</v>
      </c>
      <c r="K123" s="272"/>
      <c r="L123" s="333">
        <v>5000</v>
      </c>
      <c r="M123" s="406"/>
      <c r="N123" s="333">
        <v>5000</v>
      </c>
      <c r="O123" s="135"/>
      <c r="P123" s="333">
        <v>5000</v>
      </c>
      <c r="Q123" s="406"/>
      <c r="R123" s="188"/>
    </row>
    <row r="124" spans="3:18" s="85" customFormat="1" ht="16.95" customHeight="1">
      <c r="C124" s="144"/>
      <c r="D124" s="177"/>
      <c r="E124" s="204"/>
      <c r="F124" s="228" t="s">
        <v>68</v>
      </c>
      <c r="G124" s="277"/>
      <c r="H124" s="166">
        <v>4000</v>
      </c>
      <c r="I124" s="89"/>
      <c r="J124" s="162">
        <v>500</v>
      </c>
      <c r="K124" s="277"/>
      <c r="L124" s="333">
        <v>500</v>
      </c>
      <c r="M124" s="406"/>
      <c r="N124" s="333">
        <v>500</v>
      </c>
      <c r="O124" s="135"/>
      <c r="P124" s="333">
        <v>500</v>
      </c>
      <c r="Q124" s="406"/>
      <c r="R124" s="188"/>
    </row>
    <row r="125" spans="3:18" s="85" customFormat="1" ht="16.95" customHeight="1">
      <c r="C125" s="144"/>
      <c r="D125" s="178"/>
      <c r="E125" s="205"/>
      <c r="F125" s="229" t="s">
        <v>56</v>
      </c>
      <c r="G125" s="277"/>
      <c r="H125" s="166">
        <v>0</v>
      </c>
      <c r="I125" s="89"/>
      <c r="J125" s="162">
        <v>0</v>
      </c>
      <c r="K125" s="277"/>
      <c r="L125" s="333">
        <v>0</v>
      </c>
      <c r="M125" s="406"/>
      <c r="N125" s="333">
        <v>0</v>
      </c>
      <c r="O125" s="135"/>
      <c r="P125" s="333">
        <v>0</v>
      </c>
      <c r="Q125" s="406"/>
      <c r="R125" s="188"/>
    </row>
    <row r="126" spans="3:18" s="85" customFormat="1" ht="16.95" customHeight="1">
      <c r="C126" s="144"/>
      <c r="D126" s="178"/>
      <c r="E126" s="205"/>
      <c r="F126" s="193" t="s">
        <v>92</v>
      </c>
      <c r="G126" s="277"/>
      <c r="H126" s="166">
        <v>4000</v>
      </c>
      <c r="I126" s="89"/>
      <c r="J126" s="162">
        <v>0</v>
      </c>
      <c r="K126" s="277"/>
      <c r="L126" s="333">
        <v>0</v>
      </c>
      <c r="M126" s="406"/>
      <c r="N126" s="333">
        <v>0</v>
      </c>
      <c r="O126" s="135"/>
      <c r="P126" s="333">
        <v>0</v>
      </c>
      <c r="Q126" s="406"/>
      <c r="R126" s="188"/>
    </row>
    <row r="127" spans="3:18" s="85" customFormat="1" ht="16.95" customHeight="1">
      <c r="C127" s="144"/>
      <c r="D127" s="178"/>
      <c r="E127" s="205"/>
      <c r="F127" s="210" t="s">
        <v>102</v>
      </c>
      <c r="G127" s="277"/>
      <c r="H127" s="166">
        <v>0</v>
      </c>
      <c r="I127" s="89"/>
      <c r="J127" s="162">
        <v>5000</v>
      </c>
      <c r="K127" s="277"/>
      <c r="L127" s="333">
        <v>5000</v>
      </c>
      <c r="M127" s="406"/>
      <c r="N127" s="333">
        <v>5000</v>
      </c>
      <c r="O127" s="135"/>
      <c r="P127" s="333">
        <v>5000</v>
      </c>
      <c r="Q127" s="406"/>
      <c r="R127" s="188"/>
    </row>
    <row r="128" spans="3:18" s="85" customFormat="1" ht="16.95" customHeight="1">
      <c r="C128" s="144"/>
      <c r="D128" s="178"/>
      <c r="E128" s="205"/>
      <c r="F128" s="193" t="s">
        <v>88</v>
      </c>
      <c r="G128" s="277"/>
      <c r="H128" s="166">
        <v>4000</v>
      </c>
      <c r="I128" s="89"/>
      <c r="J128" s="162">
        <v>0</v>
      </c>
      <c r="K128" s="277"/>
      <c r="L128" s="333">
        <v>0</v>
      </c>
      <c r="M128" s="406"/>
      <c r="N128" s="333">
        <v>0</v>
      </c>
      <c r="O128" s="135"/>
      <c r="P128" s="333">
        <v>0</v>
      </c>
      <c r="Q128" s="406"/>
      <c r="R128" s="188"/>
    </row>
    <row r="129" spans="1:19" s="85" customFormat="1" ht="16.95" customHeight="1">
      <c r="C129" s="144"/>
      <c r="D129" s="178"/>
      <c r="E129" s="205"/>
      <c r="F129" s="437" t="s">
        <v>138</v>
      </c>
      <c r="G129" s="277"/>
      <c r="H129" s="166"/>
      <c r="I129" s="89"/>
      <c r="J129" s="162"/>
      <c r="K129" s="277"/>
      <c r="L129" s="333">
        <v>0</v>
      </c>
      <c r="M129" s="317"/>
      <c r="N129" s="436">
        <v>15000</v>
      </c>
      <c r="O129" s="135"/>
      <c r="P129" s="436">
        <v>15000</v>
      </c>
      <c r="Q129" s="406"/>
      <c r="R129" s="188"/>
    </row>
    <row r="130" spans="1:19" s="85" customFormat="1" ht="16.95" customHeight="1">
      <c r="C130" s="144"/>
      <c r="D130" s="178"/>
      <c r="E130" s="205"/>
      <c r="F130" s="438" t="s">
        <v>93</v>
      </c>
      <c r="G130" s="277"/>
      <c r="H130" s="179">
        <v>0</v>
      </c>
      <c r="I130" s="89"/>
      <c r="J130" s="162">
        <v>8000</v>
      </c>
      <c r="K130" s="277"/>
      <c r="L130" s="436">
        <v>8376.67</v>
      </c>
      <c r="M130" s="317"/>
      <c r="N130" s="436">
        <v>8376.67</v>
      </c>
      <c r="O130" s="135"/>
      <c r="P130" s="436">
        <v>10495.84</v>
      </c>
      <c r="Q130" s="128"/>
      <c r="R130" s="188"/>
    </row>
    <row r="131" spans="1:19" s="85" customFormat="1" ht="10.050000000000001" customHeight="1">
      <c r="C131" s="144"/>
      <c r="D131" s="176"/>
      <c r="E131" s="206"/>
      <c r="F131" s="71"/>
      <c r="G131" s="277"/>
      <c r="H131" s="175"/>
      <c r="I131" s="89"/>
      <c r="J131" s="184"/>
      <c r="K131" s="277"/>
      <c r="L131" s="103" t="s">
        <v>129</v>
      </c>
      <c r="M131" s="128"/>
      <c r="N131" s="103" t="s">
        <v>129</v>
      </c>
      <c r="O131" s="135"/>
      <c r="P131" s="175"/>
      <c r="Q131" s="406"/>
      <c r="R131" s="188"/>
    </row>
    <row r="132" spans="1:19" s="85" customFormat="1" ht="16.95" customHeight="1">
      <c r="C132" s="144"/>
      <c r="D132" s="176"/>
      <c r="E132" s="206"/>
      <c r="F132" s="71"/>
      <c r="G132" s="277"/>
      <c r="H132" s="334">
        <v>21000</v>
      </c>
      <c r="I132" s="89"/>
      <c r="J132" s="180">
        <v>23000</v>
      </c>
      <c r="K132" s="277"/>
      <c r="L132" s="334">
        <f>SUM(L121:L131)</f>
        <v>23376.67</v>
      </c>
      <c r="M132" s="405"/>
      <c r="N132" s="334">
        <f>SUM(N121:N131)</f>
        <v>38376.67</v>
      </c>
      <c r="O132" s="135"/>
      <c r="P132" s="334">
        <f>SUM(P121:P131)</f>
        <v>40495.839999999997</v>
      </c>
      <c r="Q132" s="405"/>
      <c r="R132" s="188"/>
    </row>
    <row r="133" spans="1:19" s="85" customFormat="1" ht="16.95" customHeight="1">
      <c r="C133" s="144"/>
      <c r="D133" s="176"/>
      <c r="E133" s="206"/>
      <c r="F133" s="181" t="s">
        <v>94</v>
      </c>
      <c r="G133" s="277"/>
      <c r="H133" s="91"/>
      <c r="I133" s="89"/>
      <c r="J133" s="184"/>
      <c r="K133" s="277"/>
      <c r="L133" s="175"/>
      <c r="M133" s="406"/>
      <c r="N133" s="175"/>
      <c r="O133" s="135"/>
      <c r="P133" s="175"/>
      <c r="Q133" s="406"/>
      <c r="R133" s="188"/>
    </row>
    <row r="134" spans="1:19" s="35" customFormat="1" ht="16.95" customHeight="1">
      <c r="C134" s="143"/>
      <c r="D134" s="70"/>
      <c r="E134" s="207"/>
      <c r="F134" s="230" t="s">
        <v>107</v>
      </c>
      <c r="G134" s="277"/>
      <c r="H134" s="166">
        <v>3925</v>
      </c>
      <c r="I134" s="32"/>
      <c r="J134" s="163">
        <v>0</v>
      </c>
      <c r="K134" s="277"/>
      <c r="L134" s="333">
        <v>0</v>
      </c>
      <c r="M134" s="406"/>
      <c r="N134" s="333">
        <v>0</v>
      </c>
      <c r="O134" s="133"/>
      <c r="P134" s="333">
        <v>0</v>
      </c>
      <c r="Q134" s="406"/>
      <c r="R134" s="188"/>
    </row>
    <row r="135" spans="1:19" s="35" customFormat="1" ht="16.95" customHeight="1">
      <c r="C135" s="143"/>
      <c r="D135" s="70"/>
      <c r="E135" s="207"/>
      <c r="F135" s="230" t="s">
        <v>108</v>
      </c>
      <c r="G135" s="277"/>
      <c r="H135" s="166">
        <v>0</v>
      </c>
      <c r="I135" s="32"/>
      <c r="J135" s="163">
        <v>2158</v>
      </c>
      <c r="K135" s="277"/>
      <c r="L135" s="333">
        <v>2158</v>
      </c>
      <c r="M135" s="406"/>
      <c r="N135" s="333">
        <v>2158</v>
      </c>
      <c r="O135" s="133"/>
      <c r="P135" s="333">
        <v>2158</v>
      </c>
      <c r="Q135" s="406"/>
      <c r="R135" s="188"/>
    </row>
    <row r="136" spans="1:19" s="35" customFormat="1" ht="16.95" customHeight="1">
      <c r="C136" s="143"/>
      <c r="D136" s="70"/>
      <c r="E136" s="207"/>
      <c r="F136" s="193" t="s">
        <v>95</v>
      </c>
      <c r="G136" s="277"/>
      <c r="H136" s="166">
        <v>895</v>
      </c>
      <c r="I136" s="32"/>
      <c r="J136" s="163">
        <v>0</v>
      </c>
      <c r="K136" s="277"/>
      <c r="L136" s="333">
        <v>0</v>
      </c>
      <c r="M136" s="406"/>
      <c r="N136" s="333">
        <v>0</v>
      </c>
      <c r="O136" s="133"/>
      <c r="P136" s="333">
        <v>0</v>
      </c>
      <c r="Q136" s="406"/>
      <c r="R136" s="188"/>
    </row>
    <row r="137" spans="1:19" s="35" customFormat="1" ht="16.95" customHeight="1">
      <c r="C137" s="143"/>
      <c r="D137" s="70"/>
      <c r="E137" s="207"/>
      <c r="F137" s="193" t="s">
        <v>74</v>
      </c>
      <c r="G137" s="277"/>
      <c r="H137" s="166">
        <v>3650</v>
      </c>
      <c r="I137" s="32"/>
      <c r="J137" s="163">
        <v>0</v>
      </c>
      <c r="K137" s="277"/>
      <c r="L137" s="333">
        <v>0</v>
      </c>
      <c r="M137" s="406"/>
      <c r="N137" s="333">
        <v>0</v>
      </c>
      <c r="O137" s="133"/>
      <c r="P137" s="333">
        <v>0</v>
      </c>
      <c r="Q137" s="406"/>
      <c r="R137" s="188"/>
    </row>
    <row r="138" spans="1:19" s="85" customFormat="1" ht="10.050000000000001" customHeight="1">
      <c r="C138" s="144"/>
      <c r="D138" s="93"/>
      <c r="E138" s="134"/>
      <c r="F138" s="94"/>
      <c r="G138" s="272"/>
      <c r="H138" s="183"/>
      <c r="I138" s="135"/>
      <c r="J138" s="89"/>
      <c r="K138" s="272"/>
      <c r="L138" s="89"/>
      <c r="M138" s="421"/>
      <c r="N138" s="89"/>
      <c r="O138" s="135"/>
      <c r="P138" s="89"/>
      <c r="Q138" s="421"/>
      <c r="R138" s="188"/>
    </row>
    <row r="139" spans="1:19" s="85" customFormat="1" ht="16.95" customHeight="1">
      <c r="C139" s="144"/>
      <c r="D139" s="93"/>
      <c r="E139" s="134"/>
      <c r="F139" s="95" t="s">
        <v>69</v>
      </c>
      <c r="G139" s="272"/>
      <c r="H139" s="334">
        <v>8470</v>
      </c>
      <c r="I139" s="136"/>
      <c r="J139" s="123">
        <v>2158</v>
      </c>
      <c r="K139" s="272"/>
      <c r="L139" s="360">
        <f>SUM(L134:L138)</f>
        <v>2158</v>
      </c>
      <c r="M139" s="317"/>
      <c r="N139" s="360">
        <f>SUM(N134:N138)</f>
        <v>2158</v>
      </c>
      <c r="O139" s="135"/>
      <c r="P139" s="360">
        <f>SUM(P134:P138)</f>
        <v>2158</v>
      </c>
      <c r="Q139" s="317"/>
      <c r="R139" s="188"/>
    </row>
    <row r="140" spans="1:19" customFormat="1" ht="10.050000000000001" customHeight="1" thickBot="1">
      <c r="A140" s="96"/>
      <c r="B140" s="96"/>
      <c r="C140" s="145"/>
      <c r="D140" s="97"/>
      <c r="E140" s="208"/>
      <c r="F140" s="98"/>
      <c r="G140" s="273"/>
      <c r="H140" s="89"/>
      <c r="I140" s="89"/>
      <c r="J140" s="89"/>
      <c r="K140" s="273"/>
      <c r="L140" s="99"/>
      <c r="M140" s="421"/>
      <c r="N140" s="99"/>
      <c r="O140" s="135"/>
      <c r="P140" s="99"/>
      <c r="Q140" s="421"/>
      <c r="R140" s="187"/>
      <c r="S140" s="2"/>
    </row>
    <row r="141" spans="1:19" customFormat="1" ht="30" customHeight="1" thickTop="1" thickBot="1">
      <c r="A141" s="96"/>
      <c r="B141" s="96"/>
      <c r="C141" s="145"/>
      <c r="D141" s="261" t="s">
        <v>125</v>
      </c>
      <c r="E141" s="261"/>
      <c r="F141" s="261"/>
      <c r="G141" s="285"/>
      <c r="H141" s="357">
        <v>57105.259999999995</v>
      </c>
      <c r="I141" s="185"/>
      <c r="J141" s="359">
        <v>610.25999999999476</v>
      </c>
      <c r="K141" s="285"/>
      <c r="L141" s="359">
        <f>H141+L106</f>
        <v>-989.77000000000407</v>
      </c>
      <c r="M141" s="422"/>
      <c r="N141" s="359">
        <f>H141+N106</f>
        <v>2010.2299999999959</v>
      </c>
      <c r="O141" s="137"/>
      <c r="P141" s="359">
        <f>H141+P106</f>
        <v>1940.1299999999901</v>
      </c>
      <c r="Q141" s="422"/>
      <c r="R141" s="187"/>
      <c r="S141" s="2"/>
    </row>
    <row r="142" spans="1:19" customFormat="1" ht="30" customHeight="1" thickTop="1" thickBot="1">
      <c r="A142" s="96"/>
      <c r="B142" s="96"/>
      <c r="C142" s="145"/>
      <c r="D142" s="234"/>
      <c r="E142" s="234"/>
      <c r="F142" s="247"/>
      <c r="G142" s="285"/>
      <c r="H142" s="243"/>
      <c r="I142" s="262"/>
      <c r="J142" s="263"/>
      <c r="K142" s="285"/>
      <c r="L142" s="264"/>
      <c r="M142" s="264"/>
      <c r="N142" s="264"/>
      <c r="O142" s="137"/>
      <c r="P142" s="264"/>
      <c r="Q142" s="264"/>
      <c r="R142" s="187"/>
      <c r="S142" s="2"/>
    </row>
    <row r="143" spans="1:19" customFormat="1" ht="30" customHeight="1" thickTop="1" thickBot="1">
      <c r="A143" s="96"/>
      <c r="B143" s="96"/>
      <c r="C143" s="145"/>
      <c r="D143" s="234"/>
      <c r="E143" s="235"/>
      <c r="F143" s="235" t="s">
        <v>110</v>
      </c>
      <c r="G143" s="285"/>
      <c r="H143" s="241">
        <v>0</v>
      </c>
      <c r="I143" s="185"/>
      <c r="J143" s="241">
        <v>33333.33</v>
      </c>
      <c r="K143" s="285"/>
      <c r="L143" s="241">
        <f>L160</f>
        <v>35333.339999999997</v>
      </c>
      <c r="M143" s="239"/>
      <c r="N143" s="241">
        <f>N160</f>
        <v>35333.339999999997</v>
      </c>
      <c r="O143" s="239"/>
      <c r="P143" s="241">
        <f>P160</f>
        <v>44166.67</v>
      </c>
      <c r="Q143" s="239"/>
      <c r="R143" s="187"/>
      <c r="S143" s="2"/>
    </row>
    <row r="144" spans="1:19" customFormat="1" ht="30" customHeight="1" thickTop="1">
      <c r="A144" s="96"/>
      <c r="B144" s="96"/>
      <c r="C144" s="145"/>
      <c r="D144" s="234"/>
      <c r="E144" s="237"/>
      <c r="F144" s="238" t="s">
        <v>111</v>
      </c>
      <c r="G144" s="285"/>
      <c r="H144" s="263"/>
      <c r="I144" s="262"/>
      <c r="J144" s="263"/>
      <c r="K144" s="285"/>
      <c r="L144" s="264"/>
      <c r="M144" s="264"/>
      <c r="N144" s="264"/>
      <c r="O144" s="137"/>
      <c r="P144" s="264"/>
      <c r="Q144" s="264"/>
      <c r="R144" s="187"/>
      <c r="S144" s="2"/>
    </row>
    <row r="145" spans="1:22" s="73" customFormat="1" ht="10.050000000000001" customHeight="1">
      <c r="C145" s="395"/>
      <c r="D145" s="234"/>
      <c r="E145" s="301"/>
      <c r="F145" s="301"/>
      <c r="G145" s="297"/>
      <c r="H145" s="298"/>
      <c r="I145" s="298"/>
      <c r="J145" s="298"/>
      <c r="K145" s="297"/>
      <c r="L145" s="129"/>
      <c r="M145" s="423"/>
      <c r="N145" s="129"/>
      <c r="O145" s="260"/>
      <c r="P145" s="129"/>
      <c r="Q145" s="423"/>
      <c r="R145" s="265"/>
    </row>
    <row r="146" spans="1:22" s="2" customFormat="1" ht="30" customHeight="1">
      <c r="A146" s="100"/>
      <c r="B146" s="100"/>
      <c r="C146" s="302"/>
      <c r="D146" s="242" t="s">
        <v>112</v>
      </c>
      <c r="E146" s="242"/>
      <c r="F146" s="242"/>
      <c r="G146" s="299"/>
      <c r="H146" s="358">
        <f>H141+H143</f>
        <v>57105.259999999995</v>
      </c>
      <c r="I146" s="236"/>
      <c r="J146" s="358">
        <v>33943.589999999997</v>
      </c>
      <c r="K146" s="286"/>
      <c r="L146" s="358">
        <f>L141+L143</f>
        <v>34343.569999999992</v>
      </c>
      <c r="M146" s="470" t="s">
        <v>142</v>
      </c>
      <c r="N146" s="358">
        <f>N141+N143</f>
        <v>37343.569999999992</v>
      </c>
      <c r="O146" s="467" t="s">
        <v>141</v>
      </c>
      <c r="P146" s="358">
        <f>P141+P143</f>
        <v>46106.799999999988</v>
      </c>
      <c r="Q146" s="470" t="s">
        <v>142</v>
      </c>
      <c r="R146" s="311"/>
      <c r="S146" s="246"/>
      <c r="T146" s="246"/>
    </row>
    <row r="147" spans="1:22" s="2" customFormat="1" ht="10.050000000000001" customHeight="1" thickBot="1">
      <c r="A147" s="1"/>
      <c r="B147" s="1"/>
      <c r="C147" s="303"/>
      <c r="D147" s="304"/>
      <c r="E147" s="305"/>
      <c r="F147" s="306"/>
      <c r="G147" s="307"/>
      <c r="H147" s="308"/>
      <c r="I147" s="309"/>
      <c r="J147" s="308"/>
      <c r="K147" s="307"/>
      <c r="L147" s="313"/>
      <c r="M147" s="424"/>
      <c r="N147" s="313"/>
      <c r="O147" s="310"/>
      <c r="P147" s="313"/>
      <c r="Q147" s="424"/>
      <c r="R147" s="312"/>
      <c r="S147" s="246"/>
      <c r="T147" s="246"/>
    </row>
    <row r="148" spans="1:22" s="2" customFormat="1" ht="19.95" customHeight="1" thickTop="1">
      <c r="A148" s="1"/>
      <c r="B148" s="1"/>
      <c r="C148" s="234"/>
      <c r="D148" s="234"/>
      <c r="E148" s="247"/>
      <c r="F148" s="238"/>
      <c r="G148" s="287"/>
      <c r="H148" s="239"/>
      <c r="I148" s="240"/>
      <c r="J148" s="239"/>
      <c r="K148" s="287"/>
      <c r="L148" s="300"/>
      <c r="M148" s="425"/>
      <c r="N148" s="300"/>
      <c r="O148" s="244"/>
      <c r="P148" s="300"/>
      <c r="Q148" s="425"/>
      <c r="R148" s="245"/>
      <c r="S148" s="246"/>
      <c r="T148" s="246" t="s">
        <v>140</v>
      </c>
    </row>
    <row r="149" spans="1:22" s="2" customFormat="1" ht="19.95" customHeight="1">
      <c r="A149" s="1"/>
      <c r="B149" s="1"/>
      <c r="C149" s="234"/>
      <c r="D149" s="234"/>
      <c r="E149" s="247"/>
      <c r="F149" s="238"/>
      <c r="G149" s="287"/>
      <c r="H149" s="239"/>
      <c r="I149" s="240"/>
      <c r="J149" s="239"/>
      <c r="K149" s="287"/>
      <c r="L149" s="300"/>
      <c r="M149" s="425"/>
      <c r="N149" s="300"/>
      <c r="O149" s="244"/>
      <c r="P149" s="300"/>
      <c r="Q149" s="425"/>
      <c r="R149" s="245"/>
      <c r="S149" s="246"/>
      <c r="T149" s="246"/>
    </row>
    <row r="150" spans="1:22" s="2" customFormat="1" ht="19.95" customHeight="1">
      <c r="A150" s="1"/>
      <c r="B150" s="1"/>
      <c r="C150" s="234"/>
      <c r="D150" s="234"/>
      <c r="E150" s="247"/>
      <c r="F150" s="238"/>
      <c r="G150" s="287"/>
      <c r="H150" s="239"/>
      <c r="I150" s="240"/>
      <c r="J150" s="239"/>
      <c r="K150" s="287"/>
      <c r="L150" s="300"/>
      <c r="M150" s="425"/>
      <c r="N150" s="300"/>
      <c r="O150" s="244"/>
      <c r="P150" s="300"/>
      <c r="Q150" s="425"/>
      <c r="R150" s="245"/>
      <c r="S150" s="246"/>
      <c r="T150" s="246"/>
    </row>
    <row r="151" spans="1:22" ht="19.95" customHeight="1">
      <c r="C151" s="100"/>
      <c r="D151" s="20"/>
      <c r="E151" s="20"/>
      <c r="I151" s="20"/>
      <c r="L151" s="403" t="s">
        <v>113</v>
      </c>
      <c r="M151" s="403"/>
      <c r="N151" s="403" t="s">
        <v>113</v>
      </c>
      <c r="O151" s="403"/>
      <c r="P151" s="403" t="s">
        <v>130</v>
      </c>
      <c r="R151" s="316"/>
    </row>
    <row r="152" spans="1:22" ht="19.95" customHeight="1" thickBot="1">
      <c r="J152" s="249"/>
      <c r="L152"/>
      <c r="M152" s="426"/>
      <c r="N152"/>
      <c r="O152"/>
      <c r="P152"/>
      <c r="Q152" s="245"/>
      <c r="R152" s="246"/>
      <c r="V152" s="2">
        <v>0</v>
      </c>
    </row>
    <row r="153" spans="1:22" ht="19.95" customHeight="1" thickBot="1">
      <c r="C153"/>
      <c r="D153"/>
      <c r="E153" s="364"/>
      <c r="F153" s="365" t="s">
        <v>114</v>
      </c>
      <c r="G153" s="366"/>
      <c r="H153" s="367"/>
      <c r="I153" s="367"/>
      <c r="J153" s="367"/>
      <c r="K153" s="366"/>
      <c r="L153" s="367"/>
      <c r="M153" s="455"/>
      <c r="N153" s="367"/>
      <c r="O153" s="457"/>
      <c r="P153" s="459"/>
      <c r="Q153" s="245"/>
      <c r="R153" s="316"/>
      <c r="S153" s="246"/>
    </row>
    <row r="154" spans="1:22" ht="19.95" customHeight="1">
      <c r="C154"/>
      <c r="D154"/>
      <c r="E154" s="368"/>
      <c r="F154" s="369" t="s">
        <v>131</v>
      </c>
      <c r="G154" s="370"/>
      <c r="H154" s="371"/>
      <c r="I154" s="371"/>
      <c r="J154" s="371"/>
      <c r="K154" s="370"/>
      <c r="L154" s="372">
        <v>40000</v>
      </c>
      <c r="M154" s="317"/>
      <c r="N154" s="372">
        <v>40000</v>
      </c>
      <c r="O154" s="314"/>
      <c r="P154" s="460">
        <v>50000</v>
      </c>
      <c r="Q154" s="317" t="s">
        <v>143</v>
      </c>
      <c r="R154" s="314"/>
      <c r="S154" s="246"/>
    </row>
    <row r="155" spans="1:22" ht="19.95" customHeight="1">
      <c r="C155"/>
      <c r="D155"/>
      <c r="E155" s="373"/>
      <c r="F155" s="374" t="s">
        <v>115</v>
      </c>
      <c r="G155" s="370"/>
      <c r="H155" s="371"/>
      <c r="I155" s="371"/>
      <c r="J155" s="371"/>
      <c r="K155" s="370"/>
      <c r="L155" s="375">
        <v>1309</v>
      </c>
      <c r="M155" s="128"/>
      <c r="N155" s="375">
        <v>1309</v>
      </c>
      <c r="O155" s="314"/>
      <c r="P155" s="461">
        <v>1636.25</v>
      </c>
      <c r="Q155" s="471">
        <f>P155-N155</f>
        <v>327.25</v>
      </c>
      <c r="R155" s="314"/>
      <c r="S155" s="246"/>
    </row>
    <row r="156" spans="1:22" ht="19.95" customHeight="1">
      <c r="C156"/>
      <c r="D156"/>
      <c r="E156" s="373"/>
      <c r="F156" s="376" t="s">
        <v>116</v>
      </c>
      <c r="G156" s="377"/>
      <c r="H156" s="376"/>
      <c r="I156" s="376"/>
      <c r="J156" s="376"/>
      <c r="K156" s="377"/>
      <c r="L156" s="378">
        <f t="shared" ref="L156:P156" si="0">SUM(L154:L155)</f>
        <v>41309</v>
      </c>
      <c r="M156" s="317"/>
      <c r="N156" s="378">
        <f t="shared" ref="N156" si="1">SUM(N154:N155)</f>
        <v>41309</v>
      </c>
      <c r="O156" s="314"/>
      <c r="P156" s="462">
        <f t="shared" si="0"/>
        <v>51636.25</v>
      </c>
      <c r="Q156" s="317"/>
      <c r="R156" s="314"/>
      <c r="S156" s="246"/>
    </row>
    <row r="157" spans="1:22" ht="19.95" customHeight="1">
      <c r="C157"/>
      <c r="D157"/>
      <c r="E157" s="373"/>
      <c r="F157" s="371" t="s">
        <v>117</v>
      </c>
      <c r="G157" s="370"/>
      <c r="H157" s="379"/>
      <c r="I157" s="371"/>
      <c r="J157" s="371"/>
      <c r="K157" s="380" t="s">
        <v>134</v>
      </c>
      <c r="L157" s="375">
        <v>-4666.66</v>
      </c>
      <c r="M157" s="128"/>
      <c r="N157" s="375">
        <v>-4666.66</v>
      </c>
      <c r="O157" s="314"/>
      <c r="P157" s="461">
        <v>-5833.33</v>
      </c>
      <c r="Q157" s="128"/>
      <c r="R157" s="314"/>
      <c r="S157" s="246"/>
    </row>
    <row r="158" spans="1:22" ht="19.95" customHeight="1">
      <c r="C158"/>
      <c r="D158"/>
      <c r="E158" s="373"/>
      <c r="F158" s="371" t="s">
        <v>118</v>
      </c>
      <c r="G158" s="370"/>
      <c r="H158" s="379"/>
      <c r="I158" s="371"/>
      <c r="J158" s="371"/>
      <c r="K158" s="380" t="s">
        <v>134</v>
      </c>
      <c r="L158" s="375">
        <v>-272.02999999999997</v>
      </c>
      <c r="M158" s="128"/>
      <c r="N158" s="375">
        <v>-272.02999999999997</v>
      </c>
      <c r="O158" s="314"/>
      <c r="P158" s="461">
        <v>-342.13</v>
      </c>
      <c r="Q158" s="128"/>
      <c r="R158" s="314"/>
      <c r="S158" s="246"/>
    </row>
    <row r="159" spans="1:22" ht="19.95" customHeight="1">
      <c r="C159"/>
      <c r="D159"/>
      <c r="E159" s="381"/>
      <c r="F159" s="382" t="s">
        <v>119</v>
      </c>
      <c r="G159" s="383"/>
      <c r="H159" s="382"/>
      <c r="I159" s="382"/>
      <c r="J159" s="382"/>
      <c r="K159" s="384" t="s">
        <v>120</v>
      </c>
      <c r="L159" s="385">
        <f>L155+L158</f>
        <v>1036.97</v>
      </c>
      <c r="M159" s="318"/>
      <c r="N159" s="385">
        <f>N155+N158</f>
        <v>1036.97</v>
      </c>
      <c r="O159" s="314"/>
      <c r="P159" s="463">
        <f>P155+P158</f>
        <v>1294.1199999999999</v>
      </c>
      <c r="Q159" s="318"/>
      <c r="R159" s="314"/>
      <c r="S159" s="246"/>
    </row>
    <row r="160" spans="1:22" ht="19.95" customHeight="1">
      <c r="C160"/>
      <c r="D160"/>
      <c r="E160" s="373"/>
      <c r="F160" s="386" t="s">
        <v>121</v>
      </c>
      <c r="G160" s="387"/>
      <c r="H160" s="386"/>
      <c r="I160" s="386"/>
      <c r="J160" s="386"/>
      <c r="K160" s="388" t="s">
        <v>120</v>
      </c>
      <c r="L160" s="389">
        <f>L154+L157</f>
        <v>35333.339999999997</v>
      </c>
      <c r="M160" s="318"/>
      <c r="N160" s="389">
        <f>N154+N157</f>
        <v>35333.339999999997</v>
      </c>
      <c r="O160" s="315"/>
      <c r="P160" s="464">
        <f>P154+P157</f>
        <v>44166.67</v>
      </c>
      <c r="Q160" s="318"/>
      <c r="R160" s="315"/>
      <c r="S160" s="246"/>
    </row>
    <row r="161" spans="3:25" ht="19.95" customHeight="1">
      <c r="C161"/>
      <c r="D161"/>
      <c r="E161" s="373"/>
      <c r="F161" s="386" t="s">
        <v>122</v>
      </c>
      <c r="G161" s="387"/>
      <c r="H161" s="386"/>
      <c r="I161" s="386"/>
      <c r="J161" s="386"/>
      <c r="K161" s="388" t="s">
        <v>120</v>
      </c>
      <c r="L161" s="390">
        <f>SUM(L159:L160)</f>
        <v>36370.31</v>
      </c>
      <c r="M161" s="319"/>
      <c r="N161" s="390">
        <f>SUM(N159:N160)</f>
        <v>36370.31</v>
      </c>
      <c r="O161" s="315"/>
      <c r="P161" s="465">
        <f>SUM(P159:P160)</f>
        <v>45460.79</v>
      </c>
      <c r="Q161" s="319"/>
      <c r="R161" s="315"/>
      <c r="S161" s="246"/>
      <c r="Y161" s="2" t="s">
        <v>142</v>
      </c>
    </row>
    <row r="162" spans="3:25" ht="19.95" customHeight="1" thickBot="1">
      <c r="C162"/>
      <c r="D162"/>
      <c r="E162" s="391"/>
      <c r="F162" s="392"/>
      <c r="G162" s="393"/>
      <c r="H162" s="392"/>
      <c r="I162" s="392"/>
      <c r="J162" s="392"/>
      <c r="K162" s="393"/>
      <c r="L162" s="394" t="s">
        <v>135</v>
      </c>
      <c r="M162" s="456"/>
      <c r="N162" s="394" t="s">
        <v>135</v>
      </c>
      <c r="O162" s="458"/>
      <c r="P162" s="466" t="s">
        <v>135</v>
      </c>
      <c r="Q162" s="427"/>
      <c r="R162" s="315"/>
      <c r="S162" s="246"/>
    </row>
    <row r="163" spans="3:25" ht="10.050000000000001" customHeight="1">
      <c r="C163" s="250"/>
      <c r="D163" s="109"/>
      <c r="E163" s="109"/>
      <c r="F163" s="251"/>
      <c r="G163" s="288"/>
      <c r="H163" s="109"/>
      <c r="I163" s="109"/>
      <c r="J163" s="252"/>
      <c r="K163" s="288"/>
      <c r="L163" s="253"/>
      <c r="M163" s="428"/>
      <c r="N163" s="253"/>
      <c r="O163" s="253"/>
      <c r="P163" s="253"/>
      <c r="Q163" s="431"/>
      <c r="R163" s="254"/>
      <c r="S163" s="248"/>
    </row>
    <row r="164" spans="3:25" ht="19.95" customHeight="1">
      <c r="C164" s="255"/>
      <c r="D164" s="256" t="s">
        <v>123</v>
      </c>
      <c r="E164" s="257">
        <v>1</v>
      </c>
      <c r="F164" s="326" t="s">
        <v>132</v>
      </c>
      <c r="G164" s="327"/>
      <c r="H164" s="259"/>
      <c r="I164" s="258"/>
      <c r="J164" s="259"/>
      <c r="K164" s="289"/>
      <c r="L164" s="258"/>
      <c r="M164" s="259"/>
      <c r="N164" s="258"/>
      <c r="O164" s="258"/>
      <c r="P164" s="258"/>
      <c r="Q164" s="259"/>
      <c r="R164" s="432"/>
    </row>
    <row r="165" spans="3:25" ht="19.95" customHeight="1">
      <c r="D165" s="256"/>
      <c r="E165" s="257">
        <v>2</v>
      </c>
      <c r="F165" s="326" t="s">
        <v>133</v>
      </c>
      <c r="G165" s="327"/>
      <c r="H165" s="259"/>
      <c r="I165" s="258"/>
      <c r="J165" s="259"/>
      <c r="K165" s="289"/>
      <c r="L165" s="258"/>
      <c r="M165" s="259"/>
      <c r="N165" s="258"/>
      <c r="O165" s="258"/>
      <c r="P165" s="258"/>
      <c r="Q165" s="259"/>
      <c r="R165" s="301"/>
    </row>
  </sheetData>
  <mergeCells count="1">
    <mergeCell ref="N3:P3"/>
  </mergeCells>
  <phoneticPr fontId="22" type="noConversion"/>
  <pageMargins left="0.25" right="0.25" top="0.75" bottom="0.75" header="0.3" footer="0.3"/>
  <pageSetup paperSize="9" scale="38" fitToHeight="2" orientation="portrait" useFirstPageNumber="1" horizontalDpi="4294967293" verticalDpi="0" r:id="rId1"/>
  <headerFooter alignWithMargins="0"/>
  <rowBreaks count="1" manualBreakCount="1">
    <brk id="108" min="2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DD5B2-F597-EF4E-AF42-64C6B2147443}">
  <dimension ref="A1"/>
  <sheetViews>
    <sheetView workbookViewId="0"/>
  </sheetViews>
  <sheetFormatPr defaultColWidth="11.19921875" defaultRowHeight="13.8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Forecast Loan Comparison Q1</vt:lpstr>
      <vt:lpstr>Sheet1</vt:lpstr>
      <vt:lpstr>'Forecast Loan Comparison Q1'!Print_Area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</dc:creator>
  <cp:lastModifiedBy>P&amp;I Parish Clerk</cp:lastModifiedBy>
  <cp:lastPrinted>2021-07-06T17:35:22Z</cp:lastPrinted>
  <dcterms:created xsi:type="dcterms:W3CDTF">2019-07-25T16:47:16Z</dcterms:created>
  <dcterms:modified xsi:type="dcterms:W3CDTF">2021-08-18T12:19:12Z</dcterms:modified>
</cp:coreProperties>
</file>